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2.xml" ContentType="application/vnd.openxmlformats-officedocument.drawingml.chartshap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9215" windowHeight="6645" tabRatio="768"/>
  </bookViews>
  <sheets>
    <sheet name="List of Tables &amp; Charts" sheetId="1" r:id="rId1"/>
    <sheet name="Figure 1 Incidence (Map) blue" sheetId="7" r:id="rId2"/>
    <sheet name="Figure 1 DATA (hide-for chart)" sheetId="8" state="hidden" r:id="rId3"/>
    <sheet name="Chart 1" sheetId="11" r:id="rId4"/>
    <sheet name="Chart 1 DATA (hide-for chart)" sheetId="12" state="hidden" r:id="rId5"/>
    <sheet name="Sheet1" sheetId="36" state="hidden" r:id="rId6"/>
    <sheet name="Chart 1 DATA (for web)" sheetId="27" r:id="rId7"/>
    <sheet name="Sheet2" sheetId="37" state="hidden" r:id="rId8"/>
    <sheet name="Chart 2" sheetId="9" r:id="rId9"/>
    <sheet name="Sheet3" sheetId="38" state="hidden" r:id="rId10"/>
    <sheet name="Chart 2 DATA (hide-for chart)" sheetId="10" state="hidden" r:id="rId11"/>
    <sheet name="Sheet4" sheetId="39" state="hidden" r:id="rId12"/>
    <sheet name="Chart 2 DATA (for web)" sheetId="28" r:id="rId13"/>
    <sheet name="Chart 3" sheetId="15" r:id="rId14"/>
    <sheet name="Sheet5" sheetId="40" state="hidden" r:id="rId15"/>
    <sheet name="Sheet6" sheetId="41" state="hidden" r:id="rId16"/>
    <sheet name="Chart3 DATA (hide-for chart)" sheetId="16" state="hidden" r:id="rId17"/>
    <sheet name="Sheet7" sheetId="42" state="hidden" r:id="rId18"/>
    <sheet name="Chart3 DATA (for web)" sheetId="29" r:id="rId19"/>
    <sheet name="Sheet8" sheetId="43" state="hidden" r:id="rId20"/>
    <sheet name="Chart 4" sheetId="13" r:id="rId21"/>
    <sheet name="Sheet9" sheetId="44" state="hidden" r:id="rId22"/>
    <sheet name="Chart4 DATA (hide-for chart)" sheetId="14" state="hidden" r:id="rId23"/>
    <sheet name="Sheet10" sheetId="45" state="hidden" r:id="rId24"/>
    <sheet name="Chart4 DATA (for web)" sheetId="30" r:id="rId25"/>
    <sheet name="Chart 5" sheetId="17" r:id="rId26"/>
    <sheet name="Chart5 DATA (hide-for chart)" sheetId="18" state="hidden" r:id="rId27"/>
    <sheet name="Chart5 DATA (for web)" sheetId="31" r:id="rId28"/>
    <sheet name="Chart 6" sheetId="19" r:id="rId29"/>
    <sheet name="Chart6 DATA (hide-for chart)" sheetId="20" state="hidden" r:id="rId30"/>
    <sheet name="Chart6 DATA (for web)" sheetId="33" r:id="rId31"/>
    <sheet name="Figure 3 residence by centre" sheetId="6" r:id="rId32"/>
    <sheet name="Sheet11" sheetId="46" state="hidden" r:id="rId33"/>
    <sheet name="Figure 3 diag by centre" sheetId="25" r:id="rId34"/>
    <sheet name="Sheet12" sheetId="47" state="hidden" r:id="rId35"/>
    <sheet name="Table 1" sheetId="4" r:id="rId36"/>
    <sheet name="Chart 7" sheetId="21" r:id="rId37"/>
    <sheet name="Chart 7 DATA (hide-for chart)" sheetId="22" state="hidden" r:id="rId38"/>
    <sheet name="Chart 7 DATA (for web)" sheetId="34" r:id="rId39"/>
    <sheet name="Chart 8" sheetId="23" r:id="rId40"/>
    <sheet name="Chart 8 DATA (hide-for chart)" sheetId="24" state="hidden" r:id="rId41"/>
    <sheet name="Chart 8 DATA (for web)" sheetId="35" r:id="rId42"/>
    <sheet name="Table 2" sheetId="5" r:id="rId43"/>
    <sheet name="AppendixTableA" sheetId="2" r:id="rId44"/>
    <sheet name="AppendixTableB" sheetId="3" r:id="rId45"/>
    <sheet name="Sheet13" sheetId="48" state="hidden" r:id="rId46"/>
    <sheet name="Sheet14" sheetId="49" state="hidden" r:id="rId47"/>
  </sheets>
  <definedNames>
    <definedName name="_xlnm.Print_Area" localSheetId="43">AppendixTableA!$A$2:$C$24</definedName>
    <definedName name="_xlnm.Print_Area" localSheetId="44">AppendixTableB!$A$2:$C$22</definedName>
    <definedName name="_xlnm.Print_Area" localSheetId="3">'Chart 1'!$A$2:$L$34</definedName>
    <definedName name="_xlnm.Print_Area" localSheetId="8">'Chart 2'!$A$2:$K$27</definedName>
    <definedName name="_xlnm.Print_Area" localSheetId="13">'Chart 3'!$A$2:$N$27</definedName>
    <definedName name="_xlnm.Print_Area" localSheetId="20">'Chart 4'!$A$2:$K$33</definedName>
    <definedName name="_xlnm.Print_Area" localSheetId="36">'Chart 7'!$A$2:$L$33</definedName>
    <definedName name="_xlnm.Print_Area" localSheetId="39">'Chart 8'!$A$2:$M$28</definedName>
    <definedName name="_xlnm.Print_Area" localSheetId="33">'Figure 3 diag by centre'!#REF!</definedName>
    <definedName name="_xlnm.Print_Area" localSheetId="31">'Figure 3 residence by centre'!#REF!</definedName>
    <definedName name="_xlnm.Print_Area" localSheetId="35">'Table 1'!$A$2:$H$24</definedName>
    <definedName name="Z_37EBF6B8_25A0_4EFC_9608_366FD1E6584D_.wvu.PrintArea" localSheetId="43" hidden="1">AppendixTableA!$A$2:$C$24</definedName>
    <definedName name="Z_37EBF6B8_25A0_4EFC_9608_366FD1E6584D_.wvu.PrintArea" localSheetId="44" hidden="1">AppendixTableB!$A$2:$C$22</definedName>
    <definedName name="Z_37EBF6B8_25A0_4EFC_9608_366FD1E6584D_.wvu.PrintArea" localSheetId="3" hidden="1">'Chart 1'!$A$2:$K$32</definedName>
    <definedName name="Z_37EBF6B8_25A0_4EFC_9608_366FD1E6584D_.wvu.PrintArea" localSheetId="8" hidden="1">'Chart 2'!$A$2:$K$26</definedName>
    <definedName name="Z_37EBF6B8_25A0_4EFC_9608_366FD1E6584D_.wvu.PrintArea" localSheetId="13" hidden="1">'Chart 3'!$A$2:$N$27</definedName>
    <definedName name="Z_37EBF6B8_25A0_4EFC_9608_366FD1E6584D_.wvu.PrintArea" localSheetId="20" hidden="1">'Chart 4'!$A$2:$K$31</definedName>
    <definedName name="Z_37EBF6B8_25A0_4EFC_9608_366FD1E6584D_.wvu.PrintArea" localSheetId="36" hidden="1">'Chart 7'!$A$2:$L$33</definedName>
    <definedName name="Z_37EBF6B8_25A0_4EFC_9608_366FD1E6584D_.wvu.PrintArea" localSheetId="39" hidden="1">'Chart 8'!$A$2:$M$26</definedName>
    <definedName name="Z_37EBF6B8_25A0_4EFC_9608_366FD1E6584D_.wvu.PrintArea" localSheetId="33" hidden="1">'Figure 3 diag by centre'!#REF!</definedName>
    <definedName name="Z_37EBF6B8_25A0_4EFC_9608_366FD1E6584D_.wvu.PrintArea" localSheetId="31" hidden="1">'Figure 3 residence by centre'!#REF!</definedName>
    <definedName name="Z_37EBF6B8_25A0_4EFC_9608_366FD1E6584D_.wvu.PrintArea" localSheetId="35" hidden="1">'Table 1'!$A$2:$G$24</definedName>
  </definedNames>
  <calcPr calcId="152511"/>
  <customWorkbookViews>
    <customWorkbookView name="derekm04 - Personal View" guid="{37EBF6B8-25A0-4EFC-9608-366FD1E6584D}" mergeInterval="0" personalView="1" maximized="1" xWindow="1" yWindow="1" windowWidth="1276" windowHeight="794" tabRatio="768" activeSheetId="5" showComments="commIndAndComment"/>
  </customWorkbookViews>
</workbook>
</file>

<file path=xl/calcChain.xml><?xml version="1.0" encoding="utf-8"?>
<calcChain xmlns="http://schemas.openxmlformats.org/spreadsheetml/2006/main">
  <c r="AD6" i="22"/>
  <c r="AD7"/>
  <c r="AD8"/>
  <c r="AD9"/>
  <c r="AD10"/>
  <c r="AD11"/>
  <c r="AD12"/>
  <c r="AD13"/>
  <c r="AD14"/>
  <c r="AD15"/>
  <c r="AD16"/>
  <c r="AD17"/>
  <c r="AD18"/>
  <c r="AD19"/>
  <c r="AD20"/>
  <c r="AD21"/>
  <c r="AD22"/>
  <c r="AD23"/>
  <c r="AD24"/>
  <c r="AD25"/>
  <c r="R10" i="8"/>
  <c r="I19"/>
  <c r="R7"/>
  <c r="R8"/>
  <c r="R9"/>
  <c r="R11"/>
  <c r="R12"/>
  <c r="R13"/>
  <c r="R14"/>
  <c r="R15"/>
  <c r="R16"/>
  <c r="R17"/>
  <c r="R18"/>
  <c r="R19"/>
  <c r="R20"/>
  <c r="R6"/>
  <c r="B17" i="24" l="1"/>
  <c r="F20" i="8"/>
  <c r="G20"/>
  <c r="H20"/>
  <c r="B20"/>
  <c r="C20"/>
  <c r="D20"/>
  <c r="E20"/>
  <c r="F24" i="20"/>
  <c r="C6" s="1"/>
  <c r="C22" i="5"/>
  <c r="D22"/>
  <c r="E22"/>
  <c r="F22"/>
  <c r="G22"/>
  <c r="H22"/>
  <c r="B22"/>
  <c r="D20" i="22"/>
  <c r="D16"/>
  <c r="D13"/>
  <c r="D12"/>
  <c r="D11"/>
  <c r="D9"/>
  <c r="D7" i="20"/>
  <c r="V91"/>
  <c r="W91" s="1"/>
  <c r="U91"/>
  <c r="T91"/>
  <c r="E19" s="1"/>
  <c r="S91"/>
  <c r="R91"/>
  <c r="O90"/>
  <c r="N90"/>
  <c r="P90" s="1"/>
  <c r="M90"/>
  <c r="D19" s="1"/>
  <c r="L90"/>
  <c r="K90"/>
  <c r="H89"/>
  <c r="G89"/>
  <c r="F89"/>
  <c r="C19" s="1"/>
  <c r="E89"/>
  <c r="D89"/>
  <c r="C89" s="1"/>
  <c r="Q91"/>
  <c r="V86"/>
  <c r="U86"/>
  <c r="T86"/>
  <c r="E18" s="1"/>
  <c r="S86"/>
  <c r="R86"/>
  <c r="O85"/>
  <c r="N85"/>
  <c r="P85" s="1"/>
  <c r="M85"/>
  <c r="D18" s="1"/>
  <c r="L85"/>
  <c r="K85"/>
  <c r="J85" s="1"/>
  <c r="H84"/>
  <c r="G84"/>
  <c r="F84"/>
  <c r="C18" s="1"/>
  <c r="E84"/>
  <c r="D84"/>
  <c r="C84" s="1"/>
  <c r="W86"/>
  <c r="V81"/>
  <c r="U81"/>
  <c r="T81"/>
  <c r="E17" s="1"/>
  <c r="S81"/>
  <c r="Q81" s="1"/>
  <c r="R81"/>
  <c r="O80"/>
  <c r="N80"/>
  <c r="M80"/>
  <c r="D17" s="1"/>
  <c r="L80"/>
  <c r="K80"/>
  <c r="J80" s="1"/>
  <c r="H79"/>
  <c r="G79"/>
  <c r="F79"/>
  <c r="C17" s="1"/>
  <c r="E79"/>
  <c r="D79"/>
  <c r="V76"/>
  <c r="U76"/>
  <c r="T76"/>
  <c r="E16" s="1"/>
  <c r="S76"/>
  <c r="R76"/>
  <c r="Q76" s="1"/>
  <c r="O75"/>
  <c r="N75"/>
  <c r="M75"/>
  <c r="D16" s="1"/>
  <c r="L75"/>
  <c r="J75" s="1"/>
  <c r="K75"/>
  <c r="H74"/>
  <c r="G74"/>
  <c r="F74"/>
  <c r="C16" s="1"/>
  <c r="E74"/>
  <c r="D74"/>
  <c r="V71"/>
  <c r="U71"/>
  <c r="T71"/>
  <c r="E15" s="1"/>
  <c r="R71"/>
  <c r="S71"/>
  <c r="O70"/>
  <c r="N70"/>
  <c r="M70"/>
  <c r="D15" s="1"/>
  <c r="L70"/>
  <c r="K70"/>
  <c r="H69"/>
  <c r="G69"/>
  <c r="F69"/>
  <c r="C15" s="1"/>
  <c r="E69"/>
  <c r="D69"/>
  <c r="V66"/>
  <c r="U66"/>
  <c r="T66"/>
  <c r="E14" s="1"/>
  <c r="S66"/>
  <c r="R66"/>
  <c r="O65"/>
  <c r="N65"/>
  <c r="M65"/>
  <c r="D14" s="1"/>
  <c r="L65"/>
  <c r="K65"/>
  <c r="J65" s="1"/>
  <c r="H64"/>
  <c r="G64"/>
  <c r="F64"/>
  <c r="C14" s="1"/>
  <c r="E64"/>
  <c r="D64"/>
  <c r="V61"/>
  <c r="U61"/>
  <c r="T61"/>
  <c r="E13" s="1"/>
  <c r="S61"/>
  <c r="R61"/>
  <c r="O60"/>
  <c r="N60"/>
  <c r="M60"/>
  <c r="D13" s="1"/>
  <c r="K60"/>
  <c r="H59"/>
  <c r="G59"/>
  <c r="F59"/>
  <c r="C13" s="1"/>
  <c r="E59"/>
  <c r="D59"/>
  <c r="C59" s="1"/>
  <c r="R56"/>
  <c r="K55"/>
  <c r="V51"/>
  <c r="U51"/>
  <c r="T51"/>
  <c r="E11" s="1"/>
  <c r="S51"/>
  <c r="Q51" s="1"/>
  <c r="R51"/>
  <c r="O50"/>
  <c r="N50"/>
  <c r="M50"/>
  <c r="D11" s="1"/>
  <c r="L50"/>
  <c r="K50"/>
  <c r="H49"/>
  <c r="G49"/>
  <c r="F49"/>
  <c r="C11" s="1"/>
  <c r="E49"/>
  <c r="D49"/>
  <c r="V46"/>
  <c r="U46"/>
  <c r="T46"/>
  <c r="E10" s="1"/>
  <c r="S46"/>
  <c r="R46"/>
  <c r="Q46" s="1"/>
  <c r="O45"/>
  <c r="N45"/>
  <c r="M45"/>
  <c r="D10" s="1"/>
  <c r="L45"/>
  <c r="J45" s="1"/>
  <c r="K45"/>
  <c r="H44"/>
  <c r="G44"/>
  <c r="F44"/>
  <c r="C10" s="1"/>
  <c r="E44"/>
  <c r="D44"/>
  <c r="V41"/>
  <c r="U41"/>
  <c r="T41"/>
  <c r="E9" s="1"/>
  <c r="S41"/>
  <c r="R41"/>
  <c r="Q41" s="1"/>
  <c r="O40"/>
  <c r="N40"/>
  <c r="M40"/>
  <c r="D9" s="1"/>
  <c r="L40"/>
  <c r="K40"/>
  <c r="H39"/>
  <c r="G39"/>
  <c r="F39"/>
  <c r="C9" s="1"/>
  <c r="E39"/>
  <c r="C39" s="1"/>
  <c r="D39"/>
  <c r="V36"/>
  <c r="U36"/>
  <c r="T36"/>
  <c r="E8" s="1"/>
  <c r="S36"/>
  <c r="R36"/>
  <c r="Q36" s="1"/>
  <c r="R31"/>
  <c r="R26"/>
  <c r="O35"/>
  <c r="N35"/>
  <c r="M35"/>
  <c r="D8" s="1"/>
  <c r="L35"/>
  <c r="J35" s="1"/>
  <c r="K35"/>
  <c r="K30"/>
  <c r="K25"/>
  <c r="H34"/>
  <c r="G34"/>
  <c r="F34"/>
  <c r="C8" s="1"/>
  <c r="E34"/>
  <c r="D34"/>
  <c r="E43" i="14"/>
  <c r="E44"/>
  <c r="E45"/>
  <c r="E46"/>
  <c r="E47"/>
  <c r="E48"/>
  <c r="E49"/>
  <c r="E50"/>
  <c r="E51"/>
  <c r="E52"/>
  <c r="E53"/>
  <c r="E54"/>
  <c r="E55"/>
  <c r="E56"/>
  <c r="D56"/>
  <c r="D55"/>
  <c r="D54"/>
  <c r="D53"/>
  <c r="D52"/>
  <c r="D51"/>
  <c r="D50"/>
  <c r="D49"/>
  <c r="D48"/>
  <c r="D47"/>
  <c r="D46"/>
  <c r="D45"/>
  <c r="D44"/>
  <c r="D43"/>
  <c r="C43"/>
  <c r="C44"/>
  <c r="C45"/>
  <c r="C46"/>
  <c r="C47"/>
  <c r="C48"/>
  <c r="C49"/>
  <c r="C50"/>
  <c r="C51"/>
  <c r="C52"/>
  <c r="C53"/>
  <c r="C54"/>
  <c r="C55"/>
  <c r="C56"/>
  <c r="B56"/>
  <c r="B55"/>
  <c r="B54"/>
  <c r="B53"/>
  <c r="B52"/>
  <c r="B51"/>
  <c r="B50"/>
  <c r="B49"/>
  <c r="B48"/>
  <c r="B47"/>
  <c r="B46"/>
  <c r="B45"/>
  <c r="B44"/>
  <c r="B43"/>
  <c r="N7"/>
  <c r="N8"/>
  <c r="N9"/>
  <c r="N10"/>
  <c r="N11"/>
  <c r="N12"/>
  <c r="N13"/>
  <c r="N14"/>
  <c r="N15"/>
  <c r="N16"/>
  <c r="N17"/>
  <c r="N18"/>
  <c r="N19"/>
  <c r="N20"/>
  <c r="N21"/>
  <c r="N22"/>
  <c r="N23"/>
  <c r="N24"/>
  <c r="N25"/>
  <c r="N26"/>
  <c r="N27"/>
  <c r="N28"/>
  <c r="N29"/>
  <c r="N30"/>
  <c r="N31"/>
  <c r="N32"/>
  <c r="N33"/>
  <c r="N6"/>
  <c r="M35"/>
  <c r="M34"/>
  <c r="K35"/>
  <c r="K34"/>
  <c r="I35"/>
  <c r="I34"/>
  <c r="G35"/>
  <c r="G34"/>
  <c r="E35"/>
  <c r="E34"/>
  <c r="C35"/>
  <c r="D57" s="1"/>
  <c r="C34"/>
  <c r="B57" s="1"/>
  <c r="L20" i="16"/>
  <c r="J20"/>
  <c r="H20"/>
  <c r="F20"/>
  <c r="D20"/>
  <c r="E20" s="1"/>
  <c r="B20"/>
  <c r="Y11" i="10"/>
  <c r="W11"/>
  <c r="U11"/>
  <c r="S11"/>
  <c r="Q11"/>
  <c r="K11"/>
  <c r="I11"/>
  <c r="G11"/>
  <c r="E11"/>
  <c r="C11"/>
  <c r="B43" i="12"/>
  <c r="B45"/>
  <c r="B46"/>
  <c r="D16"/>
  <c r="C47" s="1"/>
  <c r="B48"/>
  <c r="B49"/>
  <c r="B50"/>
  <c r="D24"/>
  <c r="C51" s="1"/>
  <c r="B52"/>
  <c r="B53"/>
  <c r="B54"/>
  <c r="B56"/>
  <c r="D56"/>
  <c r="D55"/>
  <c r="D54"/>
  <c r="D53"/>
  <c r="D52"/>
  <c r="D51"/>
  <c r="D50"/>
  <c r="D49"/>
  <c r="D48"/>
  <c r="D47"/>
  <c r="D46"/>
  <c r="D45"/>
  <c r="C53"/>
  <c r="C55"/>
  <c r="B55"/>
  <c r="B51"/>
  <c r="B47"/>
  <c r="D44"/>
  <c r="B44"/>
  <c r="D43"/>
  <c r="D42"/>
  <c r="B42"/>
  <c r="N32"/>
  <c r="N28"/>
  <c r="D7"/>
  <c r="E42" s="1"/>
  <c r="D33"/>
  <c r="E55" s="1"/>
  <c r="L33"/>
  <c r="J33"/>
  <c r="H33"/>
  <c r="F33"/>
  <c r="I7" i="8"/>
  <c r="I8"/>
  <c r="I9"/>
  <c r="I10"/>
  <c r="I11"/>
  <c r="I12"/>
  <c r="I13"/>
  <c r="I14"/>
  <c r="I15"/>
  <c r="T15" s="1"/>
  <c r="I16"/>
  <c r="I17"/>
  <c r="I18"/>
  <c r="I6"/>
  <c r="F29" i="20"/>
  <c r="C7" s="1"/>
  <c r="T56"/>
  <c r="E12" s="1"/>
  <c r="T31"/>
  <c r="E7" s="1"/>
  <c r="T26"/>
  <c r="E6" s="1"/>
  <c r="M55"/>
  <c r="D12" s="1"/>
  <c r="M30"/>
  <c r="M25"/>
  <c r="D6" s="1"/>
  <c r="F54"/>
  <c r="C12" s="1"/>
  <c r="U56"/>
  <c r="V56"/>
  <c r="U31"/>
  <c r="V31"/>
  <c r="U26"/>
  <c r="V26"/>
  <c r="Q66"/>
  <c r="S56"/>
  <c r="Q56" s="1"/>
  <c r="S31"/>
  <c r="S26"/>
  <c r="Q26" s="1"/>
  <c r="N55"/>
  <c r="O55"/>
  <c r="N30"/>
  <c r="O30"/>
  <c r="N25"/>
  <c r="O25"/>
  <c r="J70"/>
  <c r="L60"/>
  <c r="J60" s="1"/>
  <c r="L55"/>
  <c r="J50"/>
  <c r="L30"/>
  <c r="J30" s="1"/>
  <c r="L25"/>
  <c r="J25" s="1"/>
  <c r="G54"/>
  <c r="H54"/>
  <c r="G29"/>
  <c r="H29"/>
  <c r="G24"/>
  <c r="H24"/>
  <c r="E54"/>
  <c r="E29"/>
  <c r="E24"/>
  <c r="D54"/>
  <c r="D29"/>
  <c r="D24"/>
  <c r="F17" i="24"/>
  <c r="D17"/>
  <c r="D7" i="22"/>
  <c r="D8"/>
  <c r="D10"/>
  <c r="D14"/>
  <c r="D18"/>
  <c r="D19"/>
  <c r="D21"/>
  <c r="D22"/>
  <c r="D23"/>
  <c r="D24"/>
  <c r="D6"/>
  <c r="AC25"/>
  <c r="AC7"/>
  <c r="AC8"/>
  <c r="AC9"/>
  <c r="AC10"/>
  <c r="AC11"/>
  <c r="AC12"/>
  <c r="AC13"/>
  <c r="AC14"/>
  <c r="AC15"/>
  <c r="AC16"/>
  <c r="AC17"/>
  <c r="AC18"/>
  <c r="AC19"/>
  <c r="AC20"/>
  <c r="AC21"/>
  <c r="AC22"/>
  <c r="AC23"/>
  <c r="AC24"/>
  <c r="AC6"/>
  <c r="V6"/>
  <c r="AH6" s="1"/>
  <c r="C32" s="1"/>
  <c r="V7"/>
  <c r="AH7" s="1"/>
  <c r="C33" s="1"/>
  <c r="V8"/>
  <c r="V9"/>
  <c r="AH9" s="1"/>
  <c r="C35" s="1"/>
  <c r="V10"/>
  <c r="AH10" s="1"/>
  <c r="C36" s="1"/>
  <c r="V11"/>
  <c r="AH11" s="1"/>
  <c r="C37" s="1"/>
  <c r="V12"/>
  <c r="V13"/>
  <c r="AH13" s="1"/>
  <c r="C39" s="1"/>
  <c r="V14"/>
  <c r="AH14" s="1"/>
  <c r="C40" s="1"/>
  <c r="V15"/>
  <c r="AH15" s="1"/>
  <c r="C41" s="1"/>
  <c r="V16"/>
  <c r="V17"/>
  <c r="AH17" s="1"/>
  <c r="C43" s="1"/>
  <c r="V18"/>
  <c r="AH18" s="1"/>
  <c r="C44" s="1"/>
  <c r="V19"/>
  <c r="AH19" s="1"/>
  <c r="C45" s="1"/>
  <c r="V20"/>
  <c r="V21"/>
  <c r="AH21" s="1"/>
  <c r="C47" s="1"/>
  <c r="V22"/>
  <c r="AH22" s="1"/>
  <c r="C48" s="1"/>
  <c r="V23"/>
  <c r="AH23" s="1"/>
  <c r="C49" s="1"/>
  <c r="V24"/>
  <c r="V25"/>
  <c r="M25"/>
  <c r="M7"/>
  <c r="AG7" s="1"/>
  <c r="B33" s="1"/>
  <c r="M8"/>
  <c r="M9"/>
  <c r="M10"/>
  <c r="AG10" s="1"/>
  <c r="B36" s="1"/>
  <c r="M11"/>
  <c r="AG11" s="1"/>
  <c r="B37" s="1"/>
  <c r="M12"/>
  <c r="M13"/>
  <c r="AG13" s="1"/>
  <c r="M14"/>
  <c r="AG14" s="1"/>
  <c r="B40" s="1"/>
  <c r="M15"/>
  <c r="M16"/>
  <c r="M17"/>
  <c r="M18"/>
  <c r="AG18" s="1"/>
  <c r="B44" s="1"/>
  <c r="M19"/>
  <c r="M20"/>
  <c r="M21"/>
  <c r="M22"/>
  <c r="AG22" s="1"/>
  <c r="B48" s="1"/>
  <c r="M23"/>
  <c r="AG23" s="1"/>
  <c r="B49" s="1"/>
  <c r="M24"/>
  <c r="M6"/>
  <c r="AG6" s="1"/>
  <c r="B32" s="1"/>
  <c r="C25"/>
  <c r="D35" i="12"/>
  <c r="E56" s="1"/>
  <c r="Q12" i="10"/>
  <c r="S12"/>
  <c r="U12"/>
  <c r="W12"/>
  <c r="Y12"/>
  <c r="C12"/>
  <c r="E12"/>
  <c r="G12"/>
  <c r="I12"/>
  <c r="K12"/>
  <c r="E7" i="24"/>
  <c r="E8"/>
  <c r="E9"/>
  <c r="E10"/>
  <c r="E11"/>
  <c r="E12"/>
  <c r="E13"/>
  <c r="E14"/>
  <c r="E15"/>
  <c r="E16"/>
  <c r="E6"/>
  <c r="C7"/>
  <c r="C8"/>
  <c r="C9"/>
  <c r="C10"/>
  <c r="C11"/>
  <c r="C12"/>
  <c r="C13"/>
  <c r="G13" s="1"/>
  <c r="C14"/>
  <c r="C15"/>
  <c r="C16"/>
  <c r="C6"/>
  <c r="G6" s="1"/>
  <c r="L7" i="12"/>
  <c r="L8"/>
  <c r="L9"/>
  <c r="L10"/>
  <c r="L11"/>
  <c r="L12"/>
  <c r="L13"/>
  <c r="L14"/>
  <c r="L15"/>
  <c r="L16"/>
  <c r="L17"/>
  <c r="L18"/>
  <c r="L19"/>
  <c r="L20"/>
  <c r="L21"/>
  <c r="L22"/>
  <c r="L23"/>
  <c r="L24"/>
  <c r="L25"/>
  <c r="L26"/>
  <c r="L27"/>
  <c r="L29"/>
  <c r="L30"/>
  <c r="L31"/>
  <c r="L6"/>
  <c r="J7"/>
  <c r="J8"/>
  <c r="J9"/>
  <c r="J10"/>
  <c r="J11"/>
  <c r="J12"/>
  <c r="J13"/>
  <c r="J14"/>
  <c r="J15"/>
  <c r="J16"/>
  <c r="J17"/>
  <c r="J18"/>
  <c r="J19"/>
  <c r="J20"/>
  <c r="J21"/>
  <c r="J22"/>
  <c r="J23"/>
  <c r="J24"/>
  <c r="J25"/>
  <c r="J26"/>
  <c r="J27"/>
  <c r="J29"/>
  <c r="J30"/>
  <c r="J31"/>
  <c r="J6"/>
  <c r="H7"/>
  <c r="H8"/>
  <c r="H9"/>
  <c r="H10"/>
  <c r="H11"/>
  <c r="H12"/>
  <c r="H13"/>
  <c r="H14"/>
  <c r="H15"/>
  <c r="H16"/>
  <c r="H17"/>
  <c r="H18"/>
  <c r="H19"/>
  <c r="H20"/>
  <c r="H21"/>
  <c r="H22"/>
  <c r="H23"/>
  <c r="H24"/>
  <c r="H25"/>
  <c r="H26"/>
  <c r="H27"/>
  <c r="H29"/>
  <c r="H30"/>
  <c r="H31"/>
  <c r="H6"/>
  <c r="F7"/>
  <c r="F8"/>
  <c r="F9"/>
  <c r="F10"/>
  <c r="F11"/>
  <c r="F12"/>
  <c r="F13"/>
  <c r="F14"/>
  <c r="F15"/>
  <c r="F16"/>
  <c r="F17"/>
  <c r="F18"/>
  <c r="F19"/>
  <c r="F20"/>
  <c r="F21"/>
  <c r="F22"/>
  <c r="F23"/>
  <c r="F24"/>
  <c r="F25"/>
  <c r="F26"/>
  <c r="F27"/>
  <c r="F29"/>
  <c r="F30"/>
  <c r="F31"/>
  <c r="F6"/>
  <c r="D9"/>
  <c r="E43" s="1"/>
  <c r="D10"/>
  <c r="C44" s="1"/>
  <c r="D11"/>
  <c r="E44" s="1"/>
  <c r="D13"/>
  <c r="E45" s="1"/>
  <c r="D14"/>
  <c r="C46" s="1"/>
  <c r="D15"/>
  <c r="E46" s="1"/>
  <c r="D17"/>
  <c r="E47" s="1"/>
  <c r="D18"/>
  <c r="C48" s="1"/>
  <c r="D19"/>
  <c r="E48" s="1"/>
  <c r="D21"/>
  <c r="E49" s="1"/>
  <c r="D22"/>
  <c r="C50" s="1"/>
  <c r="D23"/>
  <c r="E50" s="1"/>
  <c r="D25"/>
  <c r="E51" s="1"/>
  <c r="D26"/>
  <c r="C52" s="1"/>
  <c r="D27"/>
  <c r="E52" s="1"/>
  <c r="D29"/>
  <c r="E53" s="1"/>
  <c r="D30"/>
  <c r="C54" s="1"/>
  <c r="D31"/>
  <c r="E54" s="1"/>
  <c r="D6"/>
  <c r="C42" s="1"/>
  <c r="Y7" i="10"/>
  <c r="Y8"/>
  <c r="Y9"/>
  <c r="Y10"/>
  <c r="Y6"/>
  <c r="W7"/>
  <c r="W8"/>
  <c r="W9"/>
  <c r="W10"/>
  <c r="W6"/>
  <c r="U7"/>
  <c r="U8"/>
  <c r="U9"/>
  <c r="U10"/>
  <c r="U6"/>
  <c r="S7"/>
  <c r="S8"/>
  <c r="S9"/>
  <c r="S10"/>
  <c r="S6"/>
  <c r="Q7"/>
  <c r="Q8"/>
  <c r="Q9"/>
  <c r="Q10"/>
  <c r="Q6"/>
  <c r="K7"/>
  <c r="K8"/>
  <c r="K9"/>
  <c r="K10"/>
  <c r="K6"/>
  <c r="I7"/>
  <c r="I8"/>
  <c r="I9"/>
  <c r="I10"/>
  <c r="I6"/>
  <c r="G7"/>
  <c r="G8"/>
  <c r="G9"/>
  <c r="G10"/>
  <c r="G6"/>
  <c r="E7"/>
  <c r="E8"/>
  <c r="E9"/>
  <c r="E10"/>
  <c r="E6"/>
  <c r="C7"/>
  <c r="C8"/>
  <c r="C9"/>
  <c r="C10"/>
  <c r="C6"/>
  <c r="AB7" i="22"/>
  <c r="AB8"/>
  <c r="AB9"/>
  <c r="AB10"/>
  <c r="AB11"/>
  <c r="AB12"/>
  <c r="AB13"/>
  <c r="AB14"/>
  <c r="AB15"/>
  <c r="AB16"/>
  <c r="AB17"/>
  <c r="AB18"/>
  <c r="AB19"/>
  <c r="AB20"/>
  <c r="AB21"/>
  <c r="AB22"/>
  <c r="AB23"/>
  <c r="AB24"/>
  <c r="AB25"/>
  <c r="AB6"/>
  <c r="AA7"/>
  <c r="AA8"/>
  <c r="AA9"/>
  <c r="AA10"/>
  <c r="AA11"/>
  <c r="AA12"/>
  <c r="AA13"/>
  <c r="AA14"/>
  <c r="AA15"/>
  <c r="AA16"/>
  <c r="AA17"/>
  <c r="AA18"/>
  <c r="AA19"/>
  <c r="AA20"/>
  <c r="AA21"/>
  <c r="AA22"/>
  <c r="AA23"/>
  <c r="AA24"/>
  <c r="AA25"/>
  <c r="AA6"/>
  <c r="Z7"/>
  <c r="Z8"/>
  <c r="Z9"/>
  <c r="Z10"/>
  <c r="Z11"/>
  <c r="Z12"/>
  <c r="Z13"/>
  <c r="Z14"/>
  <c r="Z15"/>
  <c r="Z16"/>
  <c r="Z17"/>
  <c r="Z18"/>
  <c r="Z19"/>
  <c r="Z20"/>
  <c r="Z21"/>
  <c r="Z22"/>
  <c r="Z23"/>
  <c r="Z24"/>
  <c r="Z25"/>
  <c r="Z6"/>
  <c r="Y7"/>
  <c r="Y8"/>
  <c r="Y9"/>
  <c r="Y10"/>
  <c r="Y11"/>
  <c r="Y12"/>
  <c r="Y13"/>
  <c r="Y14"/>
  <c r="Y15"/>
  <c r="Y16"/>
  <c r="Y17"/>
  <c r="Y18"/>
  <c r="Y19"/>
  <c r="Y20"/>
  <c r="Y21"/>
  <c r="Y22"/>
  <c r="Y23"/>
  <c r="Y24"/>
  <c r="Y25"/>
  <c r="Y6"/>
  <c r="X7"/>
  <c r="X8"/>
  <c r="AE8" s="1"/>
  <c r="X9"/>
  <c r="AE9" s="1"/>
  <c r="X10"/>
  <c r="X11"/>
  <c r="X12"/>
  <c r="AE12" s="1"/>
  <c r="X13"/>
  <c r="AE13" s="1"/>
  <c r="X14"/>
  <c r="X15"/>
  <c r="X16"/>
  <c r="AE16" s="1"/>
  <c r="X17"/>
  <c r="AE17" s="1"/>
  <c r="X18"/>
  <c r="X19"/>
  <c r="X20"/>
  <c r="AE20" s="1"/>
  <c r="X21"/>
  <c r="AE21" s="1"/>
  <c r="X22"/>
  <c r="X23"/>
  <c r="X24"/>
  <c r="AE24" s="1"/>
  <c r="X25"/>
  <c r="AE25" s="1"/>
  <c r="X6"/>
  <c r="F35" i="12"/>
  <c r="H35"/>
  <c r="J35"/>
  <c r="L35"/>
  <c r="J34"/>
  <c r="L34"/>
  <c r="H34"/>
  <c r="F34"/>
  <c r="D34"/>
  <c r="C56" s="1"/>
  <c r="G16" i="24" l="1"/>
  <c r="G12"/>
  <c r="J55" i="20"/>
  <c r="I84"/>
  <c r="AE23" i="22"/>
  <c r="AI23" s="1"/>
  <c r="D49" s="1"/>
  <c r="AE19"/>
  <c r="AE15"/>
  <c r="AE11"/>
  <c r="AE7"/>
  <c r="Q71" i="20"/>
  <c r="C79"/>
  <c r="I89"/>
  <c r="AE6" i="22"/>
  <c r="AE22"/>
  <c r="AE18"/>
  <c r="AI18" s="1"/>
  <c r="D44" s="1"/>
  <c r="AE14"/>
  <c r="AI14" s="1"/>
  <c r="D40" s="1"/>
  <c r="AE10"/>
  <c r="AI10" s="1"/>
  <c r="D36" s="1"/>
  <c r="G14" i="24"/>
  <c r="J40" i="20"/>
  <c r="Q61"/>
  <c r="G7" i="24"/>
  <c r="G10"/>
  <c r="E17"/>
  <c r="J90" i="20"/>
  <c r="Q86"/>
  <c r="I20" i="16"/>
  <c r="C20"/>
  <c r="K20"/>
  <c r="AA11" i="10"/>
  <c r="I20" i="8"/>
  <c r="T20" s="1"/>
  <c r="G20" i="16"/>
  <c r="C17" i="24"/>
  <c r="AI22" i="22"/>
  <c r="D48" s="1"/>
  <c r="AI6"/>
  <c r="D32" s="1"/>
  <c r="AG17"/>
  <c r="B43" s="1"/>
  <c r="D17"/>
  <c r="AG21"/>
  <c r="B47" s="1"/>
  <c r="B39"/>
  <c r="AG9"/>
  <c r="B35" s="1"/>
  <c r="AG15"/>
  <c r="B41" s="1"/>
  <c r="AG19"/>
  <c r="B45" s="1"/>
  <c r="AI24"/>
  <c r="D50" s="1"/>
  <c r="AI8"/>
  <c r="D34" s="1"/>
  <c r="AI20"/>
  <c r="D46" s="1"/>
  <c r="AI12"/>
  <c r="D38" s="1"/>
  <c r="B25"/>
  <c r="AG25" s="1"/>
  <c r="B51" s="1"/>
  <c r="D15"/>
  <c r="Q31" i="20"/>
  <c r="P70"/>
  <c r="I64"/>
  <c r="I69"/>
  <c r="I24"/>
  <c r="I34"/>
  <c r="I54"/>
  <c r="P35"/>
  <c r="P45"/>
  <c r="P65"/>
  <c r="W46"/>
  <c r="W56"/>
  <c r="C24"/>
  <c r="C44"/>
  <c r="C64"/>
  <c r="C69"/>
  <c r="I29"/>
  <c r="I59"/>
  <c r="I79"/>
  <c r="P30"/>
  <c r="P40"/>
  <c r="P50"/>
  <c r="P60"/>
  <c r="P80"/>
  <c r="W31"/>
  <c r="W41"/>
  <c r="W51"/>
  <c r="W61"/>
  <c r="W71"/>
  <c r="P75"/>
  <c r="W66"/>
  <c r="C34"/>
  <c r="C54"/>
  <c r="C74"/>
  <c r="C29"/>
  <c r="C49"/>
  <c r="I44"/>
  <c r="I74"/>
  <c r="P55"/>
  <c r="W76"/>
  <c r="W81"/>
  <c r="I49"/>
  <c r="P25"/>
  <c r="W26"/>
  <c r="W36"/>
  <c r="D34" i="14"/>
  <c r="H35"/>
  <c r="F35"/>
  <c r="J35"/>
  <c r="F34"/>
  <c r="J34"/>
  <c r="D35"/>
  <c r="L35"/>
  <c r="L34"/>
  <c r="H34"/>
  <c r="AA9" i="10"/>
  <c r="AA7"/>
  <c r="AA6"/>
  <c r="M11"/>
  <c r="D20" i="12"/>
  <c r="C49" s="1"/>
  <c r="D12"/>
  <c r="C45" s="1"/>
  <c r="D8"/>
  <c r="C43" s="1"/>
  <c r="N33"/>
  <c r="T16" i="8"/>
  <c r="T6"/>
  <c r="T10"/>
  <c r="T14"/>
  <c r="T18"/>
  <c r="T19"/>
  <c r="T11"/>
  <c r="T17"/>
  <c r="T9"/>
  <c r="T13"/>
  <c r="T12"/>
  <c r="T7"/>
  <c r="AI19" i="22"/>
  <c r="D45" s="1"/>
  <c r="AI11"/>
  <c r="D37" s="1"/>
  <c r="AI7"/>
  <c r="D33" s="1"/>
  <c r="AI21"/>
  <c r="D47" s="1"/>
  <c r="AI13"/>
  <c r="D39" s="1"/>
  <c r="AI9"/>
  <c r="D35" s="1"/>
  <c r="I39" i="20"/>
  <c r="G15" i="24"/>
  <c r="G11"/>
  <c r="G9"/>
  <c r="G8"/>
  <c r="N29" i="12"/>
  <c r="N24"/>
  <c r="N16"/>
  <c r="AA10" i="10"/>
  <c r="AI16" i="22"/>
  <c r="D42" s="1"/>
  <c r="AH25"/>
  <c r="C51" s="1"/>
  <c r="AH24"/>
  <c r="C50" s="1"/>
  <c r="AH20"/>
  <c r="C46" s="1"/>
  <c r="AH16"/>
  <c r="C42" s="1"/>
  <c r="AH12"/>
  <c r="C38" s="1"/>
  <c r="AH8"/>
  <c r="C34" s="1"/>
  <c r="AG24"/>
  <c r="B50" s="1"/>
  <c r="AG20"/>
  <c r="B46" s="1"/>
  <c r="AG16"/>
  <c r="B42" s="1"/>
  <c r="AG12"/>
  <c r="B38" s="1"/>
  <c r="AG8"/>
  <c r="B34" s="1"/>
  <c r="N26" i="12"/>
  <c r="N18"/>
  <c r="N14"/>
  <c r="N30"/>
  <c r="N22"/>
  <c r="N10"/>
  <c r="N34"/>
  <c r="N6"/>
  <c r="N25"/>
  <c r="N21"/>
  <c r="N17"/>
  <c r="N13"/>
  <c r="N9"/>
  <c r="N31"/>
  <c r="N27"/>
  <c r="N23"/>
  <c r="N19"/>
  <c r="N15"/>
  <c r="N11"/>
  <c r="N7"/>
  <c r="N35"/>
  <c r="AA12" i="10"/>
  <c r="AA8"/>
  <c r="M7"/>
  <c r="M6"/>
  <c r="M12"/>
  <c r="M10"/>
  <c r="M9"/>
  <c r="M8"/>
  <c r="T8" i="8"/>
  <c r="N8" i="12" l="1"/>
  <c r="G17" i="24"/>
  <c r="M20" i="16"/>
  <c r="D25" i="22"/>
  <c r="AI25" s="1"/>
  <c r="D51" s="1"/>
  <c r="AI17"/>
  <c r="D43" s="1"/>
  <c r="AI15"/>
  <c r="D41" s="1"/>
  <c r="E57" i="14"/>
  <c r="N35"/>
  <c r="N34"/>
  <c r="C57"/>
  <c r="N12" i="12"/>
  <c r="N20"/>
</calcChain>
</file>

<file path=xl/sharedStrings.xml><?xml version="1.0" encoding="utf-8"?>
<sst xmlns="http://schemas.openxmlformats.org/spreadsheetml/2006/main" count="1207" uniqueCount="358">
  <si>
    <t>Gender</t>
  </si>
  <si>
    <t>Male</t>
  </si>
  <si>
    <t>Female</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</si>
  <si>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</si>
  <si>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</si>
  <si>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</si>
  <si>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</si>
  <si>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</si>
  <si>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</si>
  <si>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</si>
  <si>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</si>
  <si>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</si>
  <si>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</si>
  <si>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</si>
  <si>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</si>
  <si>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</si>
  <si>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</si>
  <si>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</si>
  <si>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</si>
  <si>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</si>
  <si>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</si>
  <si>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</si>
  <si>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Age group at MS Diagnosis</t>
  </si>
  <si>
    <t>2010</t>
  </si>
  <si>
    <t xml:space="preserve">Average annual age specific Incidence </t>
  </si>
  <si>
    <t>Persons</t>
  </si>
  <si>
    <t>Missing</t>
  </si>
  <si>
    <t>Total</t>
  </si>
  <si>
    <t>2011</t>
  </si>
  <si>
    <t>2012</t>
  </si>
  <si>
    <t>2013</t>
  </si>
  <si>
    <t>2014</t>
  </si>
  <si>
    <t>NHS A&amp;A</t>
  </si>
  <si>
    <t>NHS Borders</t>
  </si>
  <si>
    <t>NHS Highland</t>
  </si>
  <si>
    <t>NHS Fife</t>
  </si>
  <si>
    <t>NHS GG&amp;C</t>
  </si>
  <si>
    <t>NHS Lanarkshire</t>
  </si>
  <si>
    <t>NHS Grampian</t>
  </si>
  <si>
    <t>NHS Orkney</t>
  </si>
  <si>
    <t>NHS Lothian</t>
  </si>
  <si>
    <t>NHS Tayside</t>
  </si>
  <si>
    <t>NHS Forth Valley</t>
  </si>
  <si>
    <t>NHS Western Isles</t>
  </si>
  <si>
    <t>NHS D&amp;G</t>
  </si>
  <si>
    <t>NHS Shetland</t>
  </si>
  <si>
    <t>Scotland</t>
  </si>
  <si>
    <t>Weeks from MS Diagnosis Date to MS Nurse 1st Contact</t>
  </si>
  <si>
    <t>Weeks from MS Nurse Date of Referral Received to 1st Contact</t>
  </si>
  <si>
    <t>4-6 weeks</t>
  </si>
  <si>
    <t>2-4 weeks</t>
  </si>
  <si>
    <t>Health Board</t>
  </si>
  <si>
    <t>NHS Dumfries &amp; Galloway</t>
  </si>
  <si>
    <t>Raigmore Hospital, Inverness</t>
  </si>
  <si>
    <t>Aberdeen Royal Infirmary</t>
  </si>
  <si>
    <t>Dumfries &amp; Galloway Royal Infirmary</t>
  </si>
  <si>
    <t>Year of Diagnosis</t>
  </si>
  <si>
    <t xml:space="preserve">Lead Consultant </t>
  </si>
  <si>
    <t>David Simpson</t>
  </si>
  <si>
    <t>Ondrej Dolezal</t>
  </si>
  <si>
    <t>Lance Sloan</t>
  </si>
  <si>
    <t>Uwe Spelmeyer</t>
  </si>
  <si>
    <t>Christian Neumann</t>
  </si>
  <si>
    <t>James Overell</t>
  </si>
  <si>
    <t>Royal Infirmary of Edinburgh</t>
  </si>
  <si>
    <t>Stornoway Health Centre</t>
  </si>
  <si>
    <t>Stewart Webb</t>
  </si>
  <si>
    <t>Margaret- Ann MacLeod</t>
  </si>
  <si>
    <t>Chavier Artal</t>
  </si>
  <si>
    <t>Belinda Weller (Chair)</t>
  </si>
  <si>
    <t>James Unsworth</t>
  </si>
  <si>
    <t>Jonathan O'Riordan</t>
  </si>
  <si>
    <t xml:space="preserve">Royal Infirmary of Edinburgh </t>
  </si>
  <si>
    <t>Greenhill's Health Centre, East Kilbride</t>
  </si>
  <si>
    <t>Taynuilt Medical Practice, Connel</t>
  </si>
  <si>
    <t xml:space="preserve">Register Co-ordinator </t>
  </si>
  <si>
    <t>Lorna Rogerson</t>
  </si>
  <si>
    <t>Debbie McCallion</t>
  </si>
  <si>
    <t>Madeleine Steele</t>
  </si>
  <si>
    <t xml:space="preserve">Mairi Maguire </t>
  </si>
  <si>
    <t>Lynn Cherry</t>
  </si>
  <si>
    <t>Cheryl Howe</t>
  </si>
  <si>
    <t>Mhairi Coutts</t>
  </si>
  <si>
    <t>Matthew Justin</t>
  </si>
  <si>
    <t>Moira Flett</t>
  </si>
  <si>
    <t>Pamela Walker</t>
  </si>
  <si>
    <t>Rachel Morrison</t>
  </si>
  <si>
    <t>Hospital/ Unit</t>
  </si>
  <si>
    <t>Ninewells Hospital, Dundee &amp; Perth Royal Infirmary</t>
  </si>
  <si>
    <t xml:space="preserve">NHS Greater Glasgow &amp; Clyde </t>
  </si>
  <si>
    <t>-</t>
  </si>
  <si>
    <t>Jacqui Downs</t>
  </si>
  <si>
    <t>Nicola Macleod</t>
  </si>
  <si>
    <t>Douglas Grant Rehabilitation Centre, Irvine</t>
  </si>
  <si>
    <t>Borders General Hospital, Melrose</t>
  </si>
  <si>
    <t>Cameron Hospital, Windygates</t>
  </si>
  <si>
    <t>Forth Valley Royal Hospital, Larbert</t>
  </si>
  <si>
    <t>Balfour Hospital, Kirkwall</t>
  </si>
  <si>
    <t>Gilbert Bain Hospital, Lerwick</t>
  </si>
  <si>
    <t>Ninewells Hospital, Dundee</t>
  </si>
  <si>
    <t>Victoria Hospital, Kirkcaldy</t>
  </si>
  <si>
    <t>NHS Ayrshire &amp; Arran</t>
  </si>
  <si>
    <t>Forth Valley</t>
  </si>
  <si>
    <t>Average Incidence</t>
  </si>
  <si>
    <t>Mid Year Population Estimates</t>
  </si>
  <si>
    <t>6+ weeks</t>
  </si>
  <si>
    <t>&lt;2 weeks</t>
  </si>
  <si>
    <t>Weeks from receipt of referral to 1st contact</t>
  </si>
  <si>
    <t>NHS Greater Glasgow &amp; Clyde</t>
  </si>
  <si>
    <t>Year Of Diagnosis</t>
  </si>
  <si>
    <t>Year of  diagnosis</t>
  </si>
  <si>
    <t>Weeks from confirmed diagnosis to 1st contact</t>
  </si>
  <si>
    <t>Year of diagnosis</t>
  </si>
  <si>
    <t>Median</t>
  </si>
  <si>
    <t>Age Group</t>
  </si>
  <si>
    <t>Males</t>
  </si>
  <si>
    <t>Females</t>
  </si>
  <si>
    <t>Average annual age specific incidence (per 100,000)</t>
  </si>
  <si>
    <t>DOB (5 year periods)</t>
  </si>
  <si>
    <t>Institute of Neurological Science, Queen Elizabeth University Hospital</t>
  </si>
  <si>
    <r>
      <t>Saif Razvi</t>
    </r>
    <r>
      <rPr>
        <vertAlign val="superscript"/>
        <sz val="10"/>
        <color theme="1"/>
        <rFont val="Arial"/>
        <family val="2"/>
      </rPr>
      <t>2</t>
    </r>
  </si>
  <si>
    <t>Notes:</t>
  </si>
  <si>
    <t>Institute of Neurological Science,Queen Elizabeth University Hospital</t>
  </si>
  <si>
    <t>Weeks from confirmed diagnosis to 1st contact with MS nurse</t>
  </si>
  <si>
    <t>Weeks from receipt of referral to 1st contact with MS nurse</t>
  </si>
  <si>
    <t>Table/ Chart/ Figure Number</t>
  </si>
  <si>
    <t>Title</t>
  </si>
  <si>
    <t>List of clinical leads for each hospital/ unit.</t>
  </si>
  <si>
    <t>List of Register Co-ordinators for each hospital/ unit</t>
  </si>
  <si>
    <t>Table 1</t>
  </si>
  <si>
    <t>Table 2</t>
  </si>
  <si>
    <t>Figure 2</t>
  </si>
  <si>
    <t>Chart 1</t>
  </si>
  <si>
    <t>Chart 2</t>
  </si>
  <si>
    <t>Chart 3</t>
  </si>
  <si>
    <t>Chart 4</t>
  </si>
  <si>
    <t>Chart 5</t>
  </si>
  <si>
    <t>Chart 6</t>
  </si>
  <si>
    <t>Chart 7</t>
  </si>
  <si>
    <t>Chart 8</t>
  </si>
  <si>
    <t>Please click here to be redirected to the Scottish MS Register's website, where the full report and publication summary can be found</t>
  </si>
  <si>
    <t>Diagnosis</t>
  </si>
  <si>
    <t>2015</t>
  </si>
  <si>
    <t>Dr Gray's Hospital, Elgin</t>
  </si>
  <si>
    <t>Greenhills Health Centre, East Kilbride</t>
  </si>
  <si>
    <t>Sorted by incidence</t>
  </si>
  <si>
    <t xml:space="preserve">&lt; 2 weeks </t>
  </si>
  <si>
    <t>Days from diagnosis to receipt of referral</t>
  </si>
  <si>
    <t>Days from diagnosis to 1st contact</t>
  </si>
  <si>
    <t>Mean population estimate (2010-15)</t>
  </si>
  <si>
    <t>*In 2016 report, 6 year periods were chosen to ensure age groups were comparably sized in terms of years included.</t>
  </si>
  <si>
    <r>
      <rPr>
        <b/>
        <sz val="11"/>
        <color theme="1"/>
        <rFont val="Arial"/>
        <family val="2"/>
      </rPr>
      <t>Appendix Table A</t>
    </r>
    <r>
      <rPr>
        <sz val="11"/>
        <color theme="1"/>
        <rFont val="Arial"/>
        <family val="2"/>
      </rPr>
      <t>: List of clinical leads for each hospital/ unit.</t>
    </r>
  </si>
  <si>
    <r>
      <rPr>
        <b/>
        <sz val="11"/>
        <color theme="1"/>
        <rFont val="Arial"/>
        <family val="2"/>
      </rPr>
      <t>Appendix Table B</t>
    </r>
    <r>
      <rPr>
        <sz val="11"/>
        <color theme="1"/>
        <rFont val="Arial"/>
        <family val="2"/>
      </rPr>
      <t>: List of Register Co-ordinators for each hospital/ unit.</t>
    </r>
  </si>
  <si>
    <t>Appendix Table A</t>
  </si>
  <si>
    <t>Appendix Table B</t>
  </si>
  <si>
    <t>*note to analyst - in 2015 report, 5 year periods were used to group date of birth (i.e. 1934-38....1994-98)</t>
  </si>
  <si>
    <t>Niall MacDougall</t>
  </si>
  <si>
    <t>Gill Alexander</t>
  </si>
  <si>
    <r>
      <rPr>
        <b/>
        <sz val="10"/>
        <color indexed="8"/>
        <rFont val="Arial"/>
        <family val="2"/>
      </rPr>
      <t>1</t>
    </r>
    <r>
      <rPr>
        <sz val="10"/>
        <color indexed="8"/>
        <rFont val="Arial"/>
        <family val="2"/>
      </rPr>
      <t>.  For diagnosis information, please contact Moira Flett, MS Nurse Specialist as there is no MS Clinical Lead in NHS Orkney, patients are managed by clinicians in NHS Grampian.</t>
    </r>
  </si>
  <si>
    <r>
      <rPr>
        <b/>
        <sz val="10"/>
        <color indexed="8"/>
        <rFont val="Arial"/>
        <family val="2"/>
      </rPr>
      <t>2</t>
    </r>
    <r>
      <rPr>
        <sz val="10"/>
        <color indexed="8"/>
        <rFont val="Arial"/>
        <family val="2"/>
      </rPr>
      <t>. Diagnosis made by a General Neurologist from Institute of Neurological Science, Queen Elizabeth University Hospital.</t>
    </r>
  </si>
  <si>
    <r>
      <rPr>
        <b/>
        <sz val="10"/>
        <color indexed="8"/>
        <rFont val="Arial"/>
        <family val="2"/>
      </rPr>
      <t>1.</t>
    </r>
    <r>
      <rPr>
        <sz val="10"/>
        <color indexed="8"/>
        <rFont val="Arial"/>
        <family val="2"/>
      </rPr>
      <t xml:space="preserve"> Darker colours indicate a greater average annual incidence per 100,000.</t>
    </r>
  </si>
  <si>
    <r>
      <rPr>
        <b/>
        <sz val="10"/>
        <color theme="1"/>
        <rFont val="Arial"/>
        <family val="2"/>
      </rPr>
      <t>4:</t>
    </r>
    <r>
      <rPr>
        <sz val="10"/>
        <color theme="1"/>
        <rFont val="Arial"/>
        <family val="2"/>
      </rPr>
      <t xml:space="preserve"> No new diagnoses of MS have been reported in NHS Shetland for 2015. </t>
    </r>
  </si>
  <si>
    <r>
      <rPr>
        <b/>
        <sz val="10"/>
        <color theme="1"/>
        <rFont val="Arial"/>
        <family val="2"/>
      </rPr>
      <t>2</t>
    </r>
    <r>
      <rPr>
        <sz val="10"/>
        <color theme="1"/>
        <rFont val="Arial"/>
        <family val="2"/>
      </rPr>
      <t xml:space="preserve">: Data for this chart are based on Health Board of residence. Consequently, this may not be an accurate representation of each Health Board's performance as some patients may have chosen to be treated under a Health Board area other than that in which they reside. </t>
    </r>
  </si>
  <si>
    <t>Days from diagnosis to referral</t>
  </si>
  <si>
    <r>
      <rPr>
        <b/>
        <sz val="10"/>
        <color theme="1"/>
        <rFont val="Arial"/>
        <family val="2"/>
      </rPr>
      <t>4</t>
    </r>
    <r>
      <rPr>
        <sz val="10"/>
        <color theme="1"/>
        <rFont val="Arial"/>
        <family val="2"/>
      </rPr>
      <t xml:space="preserve">: No new diagnoses of MS have been reported in NHS Shetland in 2015. </t>
    </r>
  </si>
  <si>
    <t>Govind Chavada</t>
  </si>
  <si>
    <r>
      <rPr>
        <b/>
        <sz val="10"/>
        <color theme="1"/>
        <rFont val="Arial"/>
        <family val="2"/>
      </rPr>
      <t>1</t>
    </r>
    <r>
      <rPr>
        <sz val="10"/>
        <color theme="1"/>
        <rFont val="Arial"/>
        <family val="2"/>
      </rPr>
      <t>: Cases for which contact with a MS Nurse specialist was declined (N = 3) have been excluded.</t>
    </r>
  </si>
  <si>
    <r>
      <rPr>
        <b/>
        <sz val="10"/>
        <color theme="1"/>
        <rFont val="Arial"/>
        <family val="2"/>
      </rPr>
      <t>2</t>
    </r>
    <r>
      <rPr>
        <sz val="10"/>
        <color theme="1"/>
        <rFont val="Arial"/>
        <family val="2"/>
      </rPr>
      <t xml:space="preserve">: Data for this chart are based on Health Board of residence. Consequently, the above may not be an accurate representation of each Health Board's performance as it is possible that a proportion of patients will choose to be treated under a Health Board area other than that in which they reside. </t>
    </r>
  </si>
  <si>
    <r>
      <rPr>
        <b/>
        <sz val="10"/>
        <color theme="1"/>
        <rFont val="Arial"/>
        <family val="2"/>
      </rPr>
      <t>4</t>
    </r>
    <r>
      <rPr>
        <sz val="10"/>
        <color theme="1"/>
        <rFont val="Arial"/>
        <family val="2"/>
      </rPr>
      <t xml:space="preserve">: Data for this chart are based on Health Board of residence. Consequently, the above may not be an accurate representation of each Health Board's performance as it is possible that a proportion of patients will choose to be treated under a Health Board area other than that in which they reside. </t>
    </r>
  </si>
  <si>
    <r>
      <t xml:space="preserve">1: </t>
    </r>
    <r>
      <rPr>
        <sz val="10"/>
        <color theme="1"/>
        <rFont val="Arial"/>
        <family val="2"/>
      </rPr>
      <t>SMSR collects data on newly diagnosed patients aged 16 and over.</t>
    </r>
  </si>
  <si>
    <r>
      <t xml:space="preserve">3: </t>
    </r>
    <r>
      <rPr>
        <sz val="10"/>
        <color theme="1"/>
        <rFont val="Arial"/>
        <family val="2"/>
      </rPr>
      <t>Mean age for each gender is calculated using patient date of birth quoted at time of confirmed diagnosis.</t>
    </r>
  </si>
  <si>
    <r>
      <rPr>
        <b/>
        <sz val="10"/>
        <color theme="1"/>
        <rFont val="Arial"/>
        <family val="2"/>
      </rPr>
      <t>1</t>
    </r>
    <r>
      <rPr>
        <sz val="10"/>
        <color theme="1"/>
        <rFont val="Arial"/>
        <family val="2"/>
      </rPr>
      <t>: The purpose of this figure is to illustrate cross border activity between Health Boards.</t>
    </r>
  </si>
  <si>
    <t>Days from diagnosis to referral Q1</t>
  </si>
  <si>
    <t>Days from diagnosis to referral Median</t>
  </si>
  <si>
    <t>Days from diagnosis to 1st contact Q1</t>
  </si>
  <si>
    <t>Days from diagnosis to 1st contact Median</t>
  </si>
  <si>
    <t>DiagToRef_Days</t>
  </si>
  <si>
    <t>DiagToRefRecd_Days</t>
  </si>
  <si>
    <t>DiagToContact_Days</t>
  </si>
  <si>
    <t>Percentile 25</t>
  </si>
  <si>
    <t>Percentile 75</t>
  </si>
  <si>
    <t>A&amp;A</t>
  </si>
  <si>
    <t>Borders</t>
  </si>
  <si>
    <t>Fife</t>
  </si>
  <si>
    <t>GGC</t>
  </si>
  <si>
    <t>Highland</t>
  </si>
  <si>
    <t>Lanarkshire</t>
  </si>
  <si>
    <t>Grampian</t>
  </si>
  <si>
    <t>Orkney</t>
  </si>
  <si>
    <t>Lothian</t>
  </si>
  <si>
    <t>Tayside</t>
  </si>
  <si>
    <t>D&amp;G</t>
  </si>
  <si>
    <t>Days from diagnosis to receipt of referral Q1</t>
  </si>
  <si>
    <t>Days from diagnosis to receipt of referral Median</t>
  </si>
  <si>
    <t>Minimum</t>
  </si>
  <si>
    <t>Maximum</t>
  </si>
  <si>
    <t>Days from diagnosis to referral Min</t>
  </si>
  <si>
    <t>Days from diagnosis to referral Max</t>
  </si>
  <si>
    <t>Days from diagnosis to receipt of referral Min</t>
  </si>
  <si>
    <t>Days from diagnosis to receipt of referral Max</t>
  </si>
  <si>
    <t>Days from diagnosis to 1st contact Min</t>
  </si>
  <si>
    <t>Days from diagnosis to 1st contact Max</t>
  </si>
  <si>
    <t>Days from diagnosis to referral Whiskers-</t>
  </si>
  <si>
    <t>Days from diagnosis to referral Whiskers+</t>
  </si>
  <si>
    <t>Days from diagnosis to receipt of referral Whiskers-</t>
  </si>
  <si>
    <t>Days from diagnosis to receipt of referral Whiskers+</t>
  </si>
  <si>
    <t>Days from diagnosis to 1st contact Whiskers-</t>
  </si>
  <si>
    <t>Days from diagnosis to 1st contact Whiskers+</t>
  </si>
  <si>
    <t>3rd quartile</t>
  </si>
  <si>
    <t>3rd Quartile</t>
  </si>
  <si>
    <t>Data for graph:</t>
  </si>
  <si>
    <r>
      <t xml:space="preserve">Male = </t>
    </r>
    <r>
      <rPr>
        <b/>
        <sz val="11"/>
        <color theme="0"/>
        <rFont val="Calibri"/>
        <family val="2"/>
        <scheme val="minor"/>
      </rPr>
      <t>42</t>
    </r>
    <r>
      <rPr>
        <sz val="11"/>
        <color theme="0"/>
        <rFont val="Calibri"/>
        <family val="2"/>
        <scheme val="minor"/>
      </rPr>
      <t xml:space="preserve"> yrs</t>
    </r>
  </si>
  <si>
    <r>
      <t>Female =</t>
    </r>
    <r>
      <rPr>
        <b/>
        <sz val="10"/>
        <color theme="0"/>
        <rFont val="Arial"/>
        <family val="2"/>
      </rPr>
      <t xml:space="preserve"> 41</t>
    </r>
    <r>
      <rPr>
        <sz val="10"/>
        <color theme="0"/>
        <rFont val="Arial"/>
        <family val="2"/>
      </rPr>
      <t xml:space="preserve"> yrs</t>
    </r>
  </si>
  <si>
    <r>
      <t xml:space="preserve">Persons = </t>
    </r>
    <r>
      <rPr>
        <b/>
        <sz val="10"/>
        <color theme="0"/>
        <rFont val="Arial"/>
        <family val="2"/>
      </rPr>
      <t>41</t>
    </r>
    <r>
      <rPr>
        <sz val="10"/>
        <color theme="0"/>
        <rFont val="Arial"/>
        <family val="2"/>
      </rPr>
      <t xml:space="preserve"> yrs</t>
    </r>
  </si>
  <si>
    <t>Figure 1</t>
  </si>
  <si>
    <t xml:space="preserve">Figure 3 </t>
  </si>
  <si>
    <t>Highlights on word document (new figure)</t>
  </si>
  <si>
    <t>Average annual Incidence per 100,000 population (2010 - 2016)</t>
  </si>
  <si>
    <t>Western Isles</t>
  </si>
  <si>
    <t>Shetland</t>
  </si>
  <si>
    <t>NOTE to analyst: update with 2016 population estimates in April and updated incidence-sorted table and Tableau map.</t>
  </si>
  <si>
    <r>
      <rPr>
        <b/>
        <sz val="11"/>
        <color theme="1"/>
        <rFont val="Arial"/>
        <family val="2"/>
      </rPr>
      <t>Figure 1</t>
    </r>
    <r>
      <rPr>
        <sz val="11"/>
        <color theme="1"/>
        <rFont val="Arial"/>
        <family val="2"/>
      </rPr>
      <t>: Average annual incidence of people newly diagnosed with MS per 100,000 population, 2010-2016 data (by Health Board).</t>
    </r>
  </si>
  <si>
    <r>
      <rPr>
        <b/>
        <sz val="10"/>
        <color indexed="8"/>
        <rFont val="Arial"/>
        <family val="2"/>
      </rPr>
      <t>2.</t>
    </r>
    <r>
      <rPr>
        <sz val="10"/>
        <color indexed="8"/>
        <rFont val="Arial"/>
        <family val="2"/>
      </rPr>
      <t xml:space="preserve"> Average (mean) population estimates across the 7 year time period used for this figure are calculated using mid-year population figures from the General Register Office for Scotland, estimated for the 30</t>
    </r>
    <r>
      <rPr>
        <vertAlign val="superscript"/>
        <sz val="10"/>
        <color indexed="8"/>
        <rFont val="Arial"/>
        <family val="2"/>
      </rPr>
      <t>th</t>
    </r>
    <r>
      <rPr>
        <sz val="10"/>
        <color indexed="8"/>
        <rFont val="Arial"/>
        <family val="2"/>
      </rPr>
      <t xml:space="preserve"> of June each year.</t>
    </r>
  </si>
  <si>
    <r>
      <rPr>
        <b/>
        <sz val="10"/>
        <color theme="1"/>
        <rFont val="Arial"/>
        <family val="2"/>
      </rPr>
      <t>3</t>
    </r>
    <r>
      <rPr>
        <sz val="10"/>
        <color theme="1"/>
        <rFont val="Arial"/>
        <family val="2"/>
      </rPr>
      <t>. The average annual incidence of MS per 100,000 population across the 7 year time period is calculated using mean mid-year population figures and the mean annual number of newly-diagnosed patients residing in each Health Board.</t>
    </r>
  </si>
  <si>
    <t>Note: '&lt;2 weeks' includes patients with contact dates before diagnosis dates.</t>
  </si>
  <si>
    <r>
      <rPr>
        <b/>
        <sz val="10"/>
        <color theme="1"/>
        <rFont val="Arial"/>
        <family val="2"/>
      </rPr>
      <t>3</t>
    </r>
    <r>
      <rPr>
        <sz val="10"/>
        <color theme="1"/>
        <rFont val="Arial"/>
        <family val="2"/>
      </rPr>
      <t xml:space="preserve">: No new diagnoses of MS have been reported in NHS Western Isles in 2015. </t>
    </r>
  </si>
  <si>
    <t>4: Cases with incomplete/missing date of confirmed diagnosis (N = 7) have been excluded from the data presented in this chart.</t>
  </si>
  <si>
    <t>Note: 'Missing' indicates a missing/incomplete date of 1st contact</t>
  </si>
  <si>
    <r>
      <rPr>
        <b/>
        <sz val="11"/>
        <color theme="1"/>
        <rFont val="Arial"/>
        <family val="2"/>
      </rPr>
      <t>Chart 2</t>
    </r>
    <r>
      <rPr>
        <sz val="11"/>
        <color theme="1"/>
        <rFont val="Arial"/>
        <family val="2"/>
      </rPr>
      <t xml:space="preserve">: Percentage of patients with a new diagnosis of MS contacted by a MS nurse within 10 working days of confirmed diagnosis vs percentage contacted within ten working days from receipt of referral, </t>
    </r>
    <r>
      <rPr>
        <b/>
        <sz val="11"/>
        <color theme="1"/>
        <rFont val="Arial"/>
        <family val="2"/>
      </rPr>
      <t>2010-2016 data</t>
    </r>
    <r>
      <rPr>
        <sz val="11"/>
        <color theme="1"/>
        <rFont val="Arial"/>
        <family val="2"/>
      </rPr>
      <t>.</t>
    </r>
  </si>
  <si>
    <r>
      <rPr>
        <b/>
        <sz val="11"/>
        <color theme="1"/>
        <rFont val="Arial"/>
        <family val="2"/>
      </rPr>
      <t>Chart 3</t>
    </r>
    <r>
      <rPr>
        <sz val="11"/>
        <color theme="1"/>
        <rFont val="Arial"/>
        <family val="2"/>
      </rPr>
      <t xml:space="preserve">: Percentage of patients newly diagnosed with MS in Scotland in </t>
    </r>
    <r>
      <rPr>
        <b/>
        <sz val="11"/>
        <color theme="1"/>
        <rFont val="Arial"/>
        <family val="2"/>
      </rPr>
      <t>2016</t>
    </r>
    <r>
      <rPr>
        <sz val="11"/>
        <color theme="1"/>
        <rFont val="Arial"/>
        <family val="2"/>
      </rPr>
      <t>, by number of weeks from confirmed diagnosis to first contact with a MS nurse.</t>
    </r>
  </si>
  <si>
    <r>
      <rPr>
        <b/>
        <sz val="11"/>
        <color theme="1"/>
        <rFont val="Arial"/>
        <family val="2"/>
      </rPr>
      <t>Chart 5</t>
    </r>
    <r>
      <rPr>
        <sz val="11"/>
        <color theme="1"/>
        <rFont val="Arial"/>
        <family val="2"/>
      </rPr>
      <t xml:space="preserve">: Percentage of patients newly diagnosed with MS in Scotland, by number of weeks from receipt of referral to first contact with a MS nurse, </t>
    </r>
    <r>
      <rPr>
        <b/>
        <sz val="11"/>
        <color theme="1"/>
        <rFont val="Arial"/>
        <family val="2"/>
      </rPr>
      <t>2016 data</t>
    </r>
    <r>
      <rPr>
        <sz val="11"/>
        <color theme="1"/>
        <rFont val="Arial"/>
        <family val="2"/>
      </rPr>
      <t>.</t>
    </r>
  </si>
  <si>
    <t>To make a stacked clustered bar chart (for the box and whiskers plot), copy/paste table from SPSS into cells G4 etc. (make sure formulas below still work - change if Shetland or Western Isles have no new diagnoses). To make median line visible when the figures are 0, formula changes the value to 0.1.</t>
  </si>
  <si>
    <r>
      <rPr>
        <b/>
        <sz val="11"/>
        <color theme="1"/>
        <rFont val="Arial"/>
        <family val="2"/>
      </rPr>
      <t>Chart 6</t>
    </r>
    <r>
      <rPr>
        <sz val="11"/>
        <color theme="1"/>
        <rFont val="Arial"/>
        <family val="2"/>
      </rPr>
      <t xml:space="preserve">: Distribution of the number days between each stage in the referral process from diagnosis to first contact by a MS nurse, </t>
    </r>
    <r>
      <rPr>
        <b/>
        <sz val="11"/>
        <color theme="1"/>
        <rFont val="Arial"/>
        <family val="2"/>
      </rPr>
      <t>2016 data</t>
    </r>
    <r>
      <rPr>
        <sz val="11"/>
        <color theme="1"/>
        <rFont val="Arial"/>
        <family val="2"/>
      </rPr>
      <t xml:space="preserve"> (by Health Board, reporting on all patients with a new diagnosis of MS).</t>
    </r>
  </si>
  <si>
    <t>Number of MS patients diagnosed by Health Board in 2016</t>
  </si>
  <si>
    <t>Number of MS Incidence forms received from hospitals in each Health Board in 2016</t>
  </si>
  <si>
    <r>
      <rPr>
        <b/>
        <sz val="10"/>
        <color theme="1"/>
        <rFont val="Arial"/>
        <family val="2"/>
      </rPr>
      <t>3</t>
    </r>
    <r>
      <rPr>
        <sz val="10"/>
        <color theme="1"/>
        <rFont val="Arial"/>
        <family val="2"/>
      </rPr>
      <t>: Cases where either the diagnosis hospital or the hospital the incidence form was received from were blank (N = 7) were excluded from the data presented here.</t>
    </r>
  </si>
  <si>
    <r>
      <rPr>
        <b/>
        <sz val="11"/>
        <color theme="1"/>
        <rFont val="Arial"/>
        <family val="2"/>
      </rPr>
      <t>Figure 3</t>
    </r>
    <r>
      <rPr>
        <sz val="11"/>
        <color theme="1"/>
        <rFont val="Arial"/>
        <family val="2"/>
      </rPr>
      <t xml:space="preserve">: Number of patients newly diagnosed with MS in 2016 by </t>
    </r>
    <r>
      <rPr>
        <b/>
        <sz val="11"/>
        <color theme="1"/>
        <rFont val="Arial"/>
        <family val="2"/>
      </rPr>
      <t>Health Board from which we receive incidence forms</t>
    </r>
    <r>
      <rPr>
        <sz val="11"/>
        <color theme="1"/>
        <rFont val="Arial"/>
        <family val="2"/>
      </rPr>
      <t xml:space="preserve"> vs </t>
    </r>
    <r>
      <rPr>
        <b/>
        <sz val="11"/>
        <color theme="1"/>
        <rFont val="Arial"/>
        <family val="2"/>
      </rPr>
      <t>Health Board of residence</t>
    </r>
    <r>
      <rPr>
        <sz val="11"/>
        <color theme="1"/>
        <rFont val="Arial"/>
        <family val="2"/>
      </rPr>
      <t xml:space="preserve"> at time of diagnosis.</t>
    </r>
  </si>
  <si>
    <r>
      <rPr>
        <b/>
        <sz val="10"/>
        <color theme="1"/>
        <rFont val="Arial"/>
        <family val="2"/>
      </rPr>
      <t>2</t>
    </r>
    <r>
      <rPr>
        <sz val="10"/>
        <color theme="1"/>
        <rFont val="Arial"/>
        <family val="2"/>
      </rPr>
      <t>: This figure illustrates, for example, that 112 patients were diagnosed at participating hospitals under NHS GG&amp;C in 2016. We received 94 incidence forms for these patients from NHS GG&amp;C; we received 12 incidence forms for these patients from NHS Lanarkshire; 3 incidence forms from NHS Highland; and 3 incidence forms from NHS Ayrshire and Arran (94 + 12 + 3 + 3 = 112).</t>
    </r>
  </si>
  <si>
    <r>
      <rPr>
        <b/>
        <sz val="11"/>
        <color theme="1"/>
        <rFont val="Arial"/>
        <family val="2"/>
      </rPr>
      <t>Table 1:</t>
    </r>
    <r>
      <rPr>
        <sz val="11"/>
        <color theme="1"/>
        <rFont val="Arial"/>
        <family val="2"/>
      </rPr>
      <t xml:space="preserve"> Number of patients newly diagnosed with MS in Scotland, </t>
    </r>
    <r>
      <rPr>
        <b/>
        <sz val="11"/>
        <color theme="1"/>
        <rFont val="Arial"/>
        <family val="2"/>
      </rPr>
      <t>2010-2016 data</t>
    </r>
    <r>
      <rPr>
        <sz val="11"/>
        <color theme="1"/>
        <rFont val="Arial"/>
        <family val="2"/>
      </rPr>
      <t xml:space="preserve"> (by Health Board of residence).</t>
    </r>
  </si>
  <si>
    <t>16 - 19</t>
  </si>
  <si>
    <r>
      <rPr>
        <b/>
        <sz val="10"/>
        <color theme="1"/>
        <rFont val="Arial"/>
        <family val="2"/>
      </rPr>
      <t>2</t>
    </r>
    <r>
      <rPr>
        <sz val="10"/>
        <color theme="1"/>
        <rFont val="Arial"/>
        <family val="2"/>
      </rPr>
      <t xml:space="preserve">: Average annual incidence within each age group was calculated using the mean mid-year gender population estimates within each 5-year age group for 2010-2016 (from the General Register Office for Scotland, estimated for the 30th of June each year) and mean incidence reported to the Scottish MS Register for each gender across this 6 year time period. </t>
    </r>
  </si>
  <si>
    <t>1940-45   (N = 56)</t>
  </si>
  <si>
    <t>1946-51   (N = 120)</t>
  </si>
  <si>
    <t>1952-57   (N = 237)</t>
  </si>
  <si>
    <t>1958-63   (N = 395)</t>
  </si>
  <si>
    <t>1964-69   (N = 529)</t>
  </si>
  <si>
    <t>1970-75   (N = 562)</t>
  </si>
  <si>
    <t>1976-81   (N = 547)</t>
  </si>
  <si>
    <t>1982-87   (N = 435)</t>
  </si>
  <si>
    <t>1988-93   (N = 293)</t>
  </si>
  <si>
    <t>1994-2000   (N = 55)</t>
  </si>
  <si>
    <r>
      <rPr>
        <b/>
        <sz val="10"/>
        <color theme="1"/>
        <rFont val="Arial"/>
        <family val="2"/>
      </rPr>
      <t>1</t>
    </r>
    <r>
      <rPr>
        <sz val="10"/>
        <color theme="1"/>
        <rFont val="Arial"/>
        <family val="2"/>
      </rPr>
      <t>: Cases where a patient's date of birth were not recorded (N=13; N</t>
    </r>
    <r>
      <rPr>
        <vertAlign val="subscript"/>
        <sz val="10"/>
        <color theme="1"/>
        <rFont val="Arial"/>
        <family val="2"/>
      </rPr>
      <t>males</t>
    </r>
    <r>
      <rPr>
        <sz val="10"/>
        <color theme="1"/>
        <rFont val="Arial"/>
        <family val="2"/>
      </rPr>
      <t xml:space="preserve"> = 3, N</t>
    </r>
    <r>
      <rPr>
        <vertAlign val="subscript"/>
        <sz val="10"/>
        <color theme="1"/>
        <rFont val="Arial"/>
        <family val="2"/>
      </rPr>
      <t>females</t>
    </r>
    <r>
      <rPr>
        <sz val="10"/>
        <color theme="1"/>
        <rFont val="Arial"/>
        <family val="2"/>
      </rPr>
      <t xml:space="preserve"> = 4, N</t>
    </r>
    <r>
      <rPr>
        <vertAlign val="subscript"/>
        <sz val="10"/>
        <color theme="1"/>
        <rFont val="Arial"/>
        <family val="2"/>
      </rPr>
      <t>unknown</t>
    </r>
    <r>
      <rPr>
        <sz val="10"/>
        <color theme="1"/>
        <rFont val="Arial"/>
        <family val="2"/>
      </rPr>
      <t xml:space="preserve"> = 6) have been excluded from the data presented in this chart.</t>
    </r>
  </si>
  <si>
    <r>
      <rPr>
        <b/>
        <sz val="11"/>
        <color theme="1"/>
        <rFont val="Arial"/>
        <family val="2"/>
      </rPr>
      <t>Chart 8</t>
    </r>
    <r>
      <rPr>
        <sz val="11"/>
        <color theme="1"/>
        <rFont val="Arial"/>
        <family val="2"/>
      </rPr>
      <t>: Number of patients newly diagnosed with MS in Scotland,</t>
    </r>
    <r>
      <rPr>
        <b/>
        <sz val="11"/>
        <color theme="1"/>
        <rFont val="Arial"/>
        <family val="2"/>
      </rPr>
      <t xml:space="preserve"> 2010 - 2016 data</t>
    </r>
    <r>
      <rPr>
        <sz val="11"/>
        <color theme="1"/>
        <rFont val="Arial"/>
        <family val="2"/>
      </rPr>
      <t xml:space="preserve"> (by gender and year of birth).</t>
    </r>
  </si>
  <si>
    <t>Scottish Multiple Sclerosis Register, 2017 Annual publication relating to 01.01.2010 - 31.12.2016 data</t>
  </si>
  <si>
    <t>Number of patients newly diagnosed with MS in Scotland, 2010-2016 data (by Health Board).</t>
  </si>
  <si>
    <t>Number of patients with a new diagnosis of MS in Scotland, 2010-2016 data, reported by hospital/ unit from which the Scottish MS Register receives forms (web only).</t>
  </si>
  <si>
    <t xml:space="preserve">Average annual incidence of people newly diagnosed with MS per 100,000 population, 2010-2016 data (by Health Board) </t>
  </si>
  <si>
    <t xml:space="preserve">Percentage of patients with a new diagnosis of MS contacted by a MS nurse within 10 working days of confirmed diagnosis, 2015 and 2016 data. </t>
  </si>
  <si>
    <t>Percentage of patients with a new diagnosis of MS contacted by a MS nurse within 10 working days of confirmed diagnosis vs percentage contacted within ten working days from receipt of referral, 2010-2016 data.</t>
  </si>
  <si>
    <t>Percentage of patients newly diagnosed with MS in Scotland in 2016, by number of weeks from confirmed diagnosis to first contact with a MS nurse.</t>
  </si>
  <si>
    <t>Percentage of patients with a new diagnosis of MS contacted by a MS nurse within 10 working days of receipt of referral, 2015 and 2016 data.</t>
  </si>
  <si>
    <t>Percentage of patients newly diagnosed with MS in Scotland, by number of weeks from receipt of referral to first contact with a MS nurse, 2016 data.</t>
  </si>
  <si>
    <t>Distribution of the number days between each stage in the referral process from diagnosis to first contact by a MS nurse, 2016 data (by Health Board, reporting on all patients with a new diagnosis of MS).</t>
  </si>
  <si>
    <t>Average annual age-specific incidence of patients newly diagnosed with MS in Scotland per 100,000 population, 2010-2016 data (by gender).</t>
  </si>
  <si>
    <t>Number of patients newly diagnosed with MS in Scotland, 2010 - 2016 data (by gender and year of birth).</t>
  </si>
  <si>
    <t>Number of patients newly diagnosed with MS in 2016 by Health Board from which we receive incident forms vs health board of diagnosis</t>
  </si>
  <si>
    <t>Number of MS Incidence forms received from hospitals in each NHS Board in 2016</t>
  </si>
  <si>
    <t>Number of MS patients diagnosed in 2016 by NHS Board of residence</t>
  </si>
  <si>
    <r>
      <rPr>
        <b/>
        <sz val="10"/>
        <color theme="1"/>
        <rFont val="Arial"/>
        <family val="2"/>
      </rPr>
      <t>2</t>
    </r>
    <r>
      <rPr>
        <sz val="10"/>
        <color theme="1"/>
        <rFont val="Arial"/>
        <family val="2"/>
      </rPr>
      <t>: This figure illustrates, for example, that 78 newly diagnosed people in 2016 were resident in the NHS GG&amp;C area, while 94 patients were diagnosed at a participating hospital under NHS GG&amp;C in 2016. 6 of the patients diagnosed at NHS GG&amp;C were resident in the NHS Highlands area; 7 were resident in the NHS Lanarkshire area; 2 in the NHS Lothian area; and 1 each in the NHS Ayrshire &amp; Arran and NHS Western Isles areas. One patient diagnosed by NHS Forth Valley in 2016 was resident in the the NHS GG&amp;C area (94 - 6 - 7 - 2 - 1 - 1 + 1 = 78)</t>
    </r>
  </si>
  <si>
    <r>
      <rPr>
        <b/>
        <sz val="11"/>
        <color theme="1"/>
        <rFont val="Arial"/>
        <family val="2"/>
      </rPr>
      <t>Figure 3</t>
    </r>
    <r>
      <rPr>
        <sz val="11"/>
        <color theme="1"/>
        <rFont val="Arial"/>
        <family val="2"/>
      </rPr>
      <t xml:space="preserve">: Number of patients newly diagnosed with MS in 2016 by </t>
    </r>
    <r>
      <rPr>
        <b/>
        <sz val="11"/>
        <color theme="1"/>
        <rFont val="Arial"/>
        <family val="2"/>
      </rPr>
      <t>Health Board from which we receive incidence forms</t>
    </r>
    <r>
      <rPr>
        <sz val="11"/>
        <color theme="1"/>
        <rFont val="Arial"/>
        <family val="2"/>
      </rPr>
      <t xml:space="preserve"> vs </t>
    </r>
    <r>
      <rPr>
        <b/>
        <sz val="11"/>
        <color theme="1"/>
        <rFont val="Arial"/>
        <family val="2"/>
      </rPr>
      <t>Health Board where the patient received their diagnosis.</t>
    </r>
  </si>
  <si>
    <r>
      <t xml:space="preserve">1: </t>
    </r>
    <r>
      <rPr>
        <sz val="10"/>
        <color theme="1"/>
        <rFont val="Arial"/>
        <family val="2"/>
      </rPr>
      <t xml:space="preserve">For chart 6, a box plot has been used to show the typical time distribution (in days since diagnosis) for each stage in the referral process for patients diagnosed in 2016. Each box shows the </t>
    </r>
    <r>
      <rPr>
        <b/>
        <sz val="10"/>
        <color theme="1"/>
        <rFont val="Arial"/>
        <family val="2"/>
      </rPr>
      <t>interquartile range</t>
    </r>
    <r>
      <rPr>
        <sz val="10"/>
        <color theme="1"/>
        <rFont val="Arial"/>
        <family val="2"/>
      </rPr>
      <t xml:space="preserve">, or middle 50% of the data. The black line inside each box shows the </t>
    </r>
    <r>
      <rPr>
        <b/>
        <sz val="10"/>
        <color theme="1"/>
        <rFont val="Arial"/>
        <family val="2"/>
      </rPr>
      <t>median</t>
    </r>
    <r>
      <rPr>
        <sz val="10"/>
        <color theme="1"/>
        <rFont val="Arial"/>
        <family val="2"/>
      </rPr>
      <t xml:space="preserve"> number of days between diagnosis and each stage in the referral process. As the data are largely skewed, the median is more representative of the typical patient experience than the mean as it is less influenced by outliers. The minimum and maximum values are not necessarily shown in this chart.</t>
    </r>
  </si>
  <si>
    <t>paste spss output in F4. Make sure it's formatted as below (and all health boards are included and in the same order as below) - if (e.g.) Shetland or WI have no patients, include them manually with 0s across the table. Formulas should fill in the rest of the tables and chart.</t>
  </si>
  <si>
    <r>
      <rPr>
        <b/>
        <sz val="11"/>
        <color theme="1"/>
        <rFont val="Arial"/>
        <family val="2"/>
      </rPr>
      <t>Table 2</t>
    </r>
    <r>
      <rPr>
        <sz val="11"/>
        <color theme="1"/>
        <rFont val="Arial"/>
        <family val="2"/>
      </rPr>
      <t xml:space="preserve">: Number of patients with a new diagnosis of MS in Scotland, </t>
    </r>
    <r>
      <rPr>
        <b/>
        <sz val="11"/>
        <color theme="1"/>
        <rFont val="Arial"/>
        <family val="2"/>
      </rPr>
      <t>2010-2016 data</t>
    </r>
    <r>
      <rPr>
        <sz val="11"/>
        <color theme="1"/>
        <rFont val="Arial"/>
        <family val="2"/>
      </rPr>
      <t>, reported by hospital/ unit from which the Scottish MS Register receives forms (web only).</t>
    </r>
  </si>
  <si>
    <r>
      <rPr>
        <b/>
        <sz val="10"/>
        <color theme="1"/>
        <rFont val="Arial"/>
        <family val="2"/>
      </rPr>
      <t>1</t>
    </r>
    <r>
      <rPr>
        <sz val="10"/>
        <color theme="1"/>
        <rFont val="Arial"/>
        <family val="2"/>
      </rPr>
      <t>: Cases for which contact with a MS Nurse Specialist was declined (N = 32) have been excluded from the data presented in this chart.</t>
    </r>
  </si>
  <si>
    <r>
      <rPr>
        <b/>
        <sz val="10"/>
        <color theme="1"/>
        <rFont val="Arial"/>
        <family val="2"/>
      </rPr>
      <t>2</t>
    </r>
    <r>
      <rPr>
        <sz val="10"/>
        <color theme="1"/>
        <rFont val="Arial"/>
        <family val="2"/>
      </rPr>
      <t>: Cases with incomplete/missing date of confirmed diagnosis (N = 5) have been excluded from the data presented in this chart.</t>
    </r>
  </si>
  <si>
    <r>
      <rPr>
        <b/>
        <sz val="10"/>
        <color theme="1"/>
        <rFont val="Arial"/>
        <family val="2"/>
      </rPr>
      <t>3</t>
    </r>
    <r>
      <rPr>
        <sz val="10"/>
        <color theme="1"/>
        <rFont val="Arial"/>
        <family val="2"/>
      </rPr>
      <t xml:space="preserve">: Cases for which contact occurred or the referral was sent or received prior to diagnosis (N = 38) have been excluded. </t>
    </r>
  </si>
  <si>
    <t/>
  </si>
  <si>
    <t>Health Board of residence (configuration from 1st April 2014)</t>
  </si>
  <si>
    <r>
      <rPr>
        <b/>
        <sz val="10"/>
        <color theme="1"/>
        <rFont val="Arial"/>
        <family val="2"/>
      </rPr>
      <t>2</t>
    </r>
    <r>
      <rPr>
        <sz val="10"/>
        <color theme="1"/>
        <rFont val="Arial"/>
        <family val="2"/>
      </rPr>
      <t>: Chart 6 illustrates, for example, that the average (median) patient residing in the NHS GG&amp;C Health Board area had their referral sent to a MS nurse on the same day as they received a confirmed diagnosis. that the MS nurse received the referral 6 days following a confirmed diagnosis, and that the patient had their first contact with the MS nurse 8 days after they received a confirmed diagnosis. If we take the interquartile range to indicate the typical patient experience, typically, a patient residing in NHS GG&amp;C had their referral sent to a MS nurse between 0 and 3 days following diagnosis, the MS nurse received the referral between 3 and 19 days following diagnosis, and the patient had their first contact with the MS nurse between 5 and 23 days following diagnosis.</t>
    </r>
  </si>
  <si>
    <r>
      <rPr>
        <b/>
        <sz val="10"/>
        <color theme="1"/>
        <rFont val="Arial"/>
        <family val="2"/>
      </rPr>
      <t>3</t>
    </r>
    <r>
      <rPr>
        <sz val="10"/>
        <color theme="1"/>
        <rFont val="Arial"/>
        <family val="2"/>
      </rPr>
      <t>: Cases where the hospital the incidence form was received from were blank (N = 2) were excluded from the data presented here.</t>
    </r>
  </si>
  <si>
    <r>
      <rPr>
        <b/>
        <sz val="10"/>
        <color theme="1"/>
        <rFont val="Arial"/>
        <family val="2"/>
      </rPr>
      <t>4</t>
    </r>
    <r>
      <rPr>
        <sz val="10"/>
        <color theme="1"/>
        <rFont val="Arial"/>
        <family val="2"/>
      </rPr>
      <t>: Cases for which age at diagnosis could not be calculated (N= 27: N</t>
    </r>
    <r>
      <rPr>
        <vertAlign val="subscript"/>
        <sz val="10"/>
        <color theme="1"/>
        <rFont val="Arial"/>
        <family val="2"/>
      </rPr>
      <t xml:space="preserve">males </t>
    </r>
    <r>
      <rPr>
        <sz val="10"/>
        <color theme="1"/>
        <rFont val="Arial"/>
        <family val="2"/>
      </rPr>
      <t>= 9, N</t>
    </r>
    <r>
      <rPr>
        <vertAlign val="subscript"/>
        <sz val="10"/>
        <color theme="1"/>
        <rFont val="Arial"/>
        <family val="2"/>
      </rPr>
      <t>females</t>
    </r>
    <r>
      <rPr>
        <sz val="10"/>
        <color theme="1"/>
        <rFont val="Arial"/>
        <family val="2"/>
      </rPr>
      <t xml:space="preserve"> = 12, N</t>
    </r>
    <r>
      <rPr>
        <vertAlign val="subscript"/>
        <sz val="10"/>
        <color theme="1"/>
        <rFont val="Arial"/>
        <family val="2"/>
      </rPr>
      <t xml:space="preserve">unknown </t>
    </r>
    <r>
      <rPr>
        <sz val="10"/>
        <color theme="1"/>
        <rFont val="Arial"/>
        <family val="2"/>
      </rPr>
      <t>= 6) were excluded from the data presented in this chart.</t>
    </r>
  </si>
  <si>
    <r>
      <rPr>
        <b/>
        <sz val="11"/>
        <color theme="1"/>
        <rFont val="Arial"/>
        <family val="2"/>
      </rPr>
      <t>Chart 1 Data</t>
    </r>
    <r>
      <rPr>
        <sz val="11"/>
        <color theme="1"/>
        <rFont val="Arial"/>
        <family val="2"/>
      </rPr>
      <t xml:space="preserve">: Percentage of people with a new diagnosis of MS contacted by a MS nurse within two weeks of confirmed diagnosis, </t>
    </r>
    <r>
      <rPr>
        <b/>
        <sz val="11"/>
        <color theme="1"/>
        <rFont val="Arial"/>
        <family val="2"/>
      </rPr>
      <t>2015 and 2016 data</t>
    </r>
    <r>
      <rPr>
        <sz val="11"/>
        <color theme="1"/>
        <rFont val="Arial"/>
        <family val="2"/>
      </rPr>
      <t>.</t>
    </r>
  </si>
  <si>
    <r>
      <rPr>
        <b/>
        <sz val="11"/>
        <color theme="1"/>
        <rFont val="Arial"/>
        <family val="2"/>
      </rPr>
      <t>Chart 2 Data</t>
    </r>
    <r>
      <rPr>
        <sz val="11"/>
        <color theme="1"/>
        <rFont val="Arial"/>
        <family val="2"/>
      </rPr>
      <t xml:space="preserve">: Percentage of people with a new diagnosis of MS contacted by a MS nurse within two weeks of confirmed diagnosis Vs percentage contacted within two weeks from receipt of referral, </t>
    </r>
    <r>
      <rPr>
        <b/>
        <sz val="11"/>
        <color theme="1"/>
        <rFont val="Arial"/>
        <family val="2"/>
      </rPr>
      <t>2010-2016 data</t>
    </r>
    <r>
      <rPr>
        <sz val="11"/>
        <color theme="1"/>
        <rFont val="Arial"/>
        <family val="2"/>
      </rPr>
      <t>.</t>
    </r>
  </si>
  <si>
    <r>
      <rPr>
        <b/>
        <sz val="11"/>
        <color theme="1"/>
        <rFont val="Arial"/>
        <family val="2"/>
      </rPr>
      <t>Chart 3 Data</t>
    </r>
    <r>
      <rPr>
        <sz val="11"/>
        <color theme="1"/>
        <rFont val="Arial"/>
        <family val="2"/>
      </rPr>
      <t xml:space="preserve">: Percentage of people newly diagnosed with MS in Scotland in </t>
    </r>
    <r>
      <rPr>
        <b/>
        <sz val="11"/>
        <color theme="1"/>
        <rFont val="Arial"/>
        <family val="2"/>
      </rPr>
      <t>2016</t>
    </r>
    <r>
      <rPr>
        <sz val="11"/>
        <color theme="1"/>
        <rFont val="Arial"/>
        <family val="2"/>
      </rPr>
      <t>, by number of weeks from confirmed diagnosis to first contact with a MS nurse.</t>
    </r>
  </si>
  <si>
    <r>
      <rPr>
        <b/>
        <sz val="11"/>
        <color theme="1"/>
        <rFont val="Arial"/>
        <family val="2"/>
      </rPr>
      <t>Chart 4 Data</t>
    </r>
    <r>
      <rPr>
        <sz val="11"/>
        <color theme="1"/>
        <rFont val="Arial"/>
        <family val="2"/>
      </rPr>
      <t xml:space="preserve">:  Percentage of people with a new diagnosis of MS contacted by a MS nurse within 10 working days of receipt of referral, </t>
    </r>
    <r>
      <rPr>
        <b/>
        <sz val="11"/>
        <color theme="1"/>
        <rFont val="Arial"/>
        <family val="2"/>
      </rPr>
      <t>2015 and 2016 data</t>
    </r>
    <r>
      <rPr>
        <sz val="11"/>
        <color theme="1"/>
        <rFont val="Arial"/>
        <family val="2"/>
      </rPr>
      <t>.</t>
    </r>
  </si>
  <si>
    <r>
      <rPr>
        <b/>
        <sz val="11"/>
        <color theme="1"/>
        <rFont val="Arial"/>
        <family val="2"/>
      </rPr>
      <t>Chart 5 Data</t>
    </r>
    <r>
      <rPr>
        <sz val="11"/>
        <color theme="1"/>
        <rFont val="Arial"/>
        <family val="2"/>
      </rPr>
      <t xml:space="preserve">: Percentage of people newly diagnosed with MS in Scotland, by number of weeks from receipt of referral to first contact with a MS nurse, </t>
    </r>
    <r>
      <rPr>
        <b/>
        <sz val="11"/>
        <color theme="1"/>
        <rFont val="Arial"/>
        <family val="2"/>
      </rPr>
      <t>2016 data</t>
    </r>
    <r>
      <rPr>
        <sz val="11"/>
        <color theme="1"/>
        <rFont val="Arial"/>
        <family val="2"/>
      </rPr>
      <t>.</t>
    </r>
  </si>
  <si>
    <r>
      <rPr>
        <b/>
        <sz val="11"/>
        <color theme="1"/>
        <rFont val="Arial"/>
        <family val="2"/>
      </rPr>
      <t>Chart 6 Data:</t>
    </r>
    <r>
      <rPr>
        <sz val="11"/>
        <color theme="1"/>
        <rFont val="Arial"/>
        <family val="2"/>
      </rPr>
      <t xml:space="preserve">  Average number of days between each stage in the referral process from diagnosis to first contact by a MS nurse, 2016 data (by Health Board, reporting on all patients with a new diagnosis of MS).</t>
    </r>
  </si>
  <si>
    <r>
      <rPr>
        <b/>
        <sz val="11"/>
        <color theme="1"/>
        <rFont val="Arial"/>
        <family val="2"/>
      </rPr>
      <t>Chart 8 Data</t>
    </r>
    <r>
      <rPr>
        <sz val="11"/>
        <color theme="1"/>
        <rFont val="Arial"/>
        <family val="2"/>
      </rPr>
      <t xml:space="preserve">: Percentage of people newly diagnosed with MS in Scotland, </t>
    </r>
    <r>
      <rPr>
        <b/>
        <sz val="11"/>
        <color theme="1"/>
        <rFont val="Arial"/>
        <family val="2"/>
      </rPr>
      <t>2010 - 2016 data</t>
    </r>
    <r>
      <rPr>
        <sz val="11"/>
        <color theme="1"/>
        <rFont val="Arial"/>
        <family val="2"/>
      </rPr>
      <t xml:space="preserve"> (by gender and year of birth).</t>
    </r>
  </si>
  <si>
    <r>
      <rPr>
        <b/>
        <sz val="11"/>
        <color theme="1"/>
        <rFont val="Arial"/>
        <family val="2"/>
      </rPr>
      <t>Chart 1</t>
    </r>
    <r>
      <rPr>
        <sz val="11"/>
        <color theme="1"/>
        <rFont val="Arial"/>
        <family val="2"/>
      </rPr>
      <t xml:space="preserve">: Percentage and number of patients with a new diagnosis of MS contacted by a MS nurse within 10 working days of confirmed diagnosis, </t>
    </r>
    <r>
      <rPr>
        <b/>
        <sz val="11"/>
        <color theme="1"/>
        <rFont val="Arial"/>
        <family val="2"/>
      </rPr>
      <t>2015 and 2016 data</t>
    </r>
    <r>
      <rPr>
        <sz val="11"/>
        <color theme="1"/>
        <rFont val="Arial"/>
        <family val="2"/>
      </rPr>
      <t>.</t>
    </r>
  </si>
  <si>
    <r>
      <rPr>
        <b/>
        <sz val="11"/>
        <color theme="1"/>
        <rFont val="Calibri"/>
        <family val="2"/>
        <scheme val="minor"/>
      </rPr>
      <t>6:</t>
    </r>
    <r>
      <rPr>
        <sz val="11"/>
        <color theme="1"/>
        <rFont val="Calibri"/>
        <family val="2"/>
        <scheme val="minor"/>
      </rPr>
      <t xml:space="preserve"> '&lt;2 weeks' includes patients with contact dates before diagnosis dates.</t>
    </r>
  </si>
  <si>
    <t>*</t>
  </si>
  <si>
    <t>*: Following ISD Statistical Disclosure Control Protocol, any cells with count values of 4 or less have been redacted in order to protect the confidentiality of potentially personally identifiable information.</t>
  </si>
  <si>
    <r>
      <t xml:space="preserve">1: </t>
    </r>
    <r>
      <rPr>
        <sz val="10"/>
        <color theme="1"/>
        <rFont val="Arial"/>
        <family val="2"/>
      </rPr>
      <t>This chart shows the percentage (on the Y-axis) and number (inside the bar) of newly diagnosed patients who were contacted by a MS Nurse within 10 working days of receiving a confirmed diagnosis of MS.</t>
    </r>
  </si>
  <si>
    <r>
      <rPr>
        <b/>
        <sz val="10"/>
        <color theme="1"/>
        <rFont val="Arial"/>
        <family val="2"/>
      </rPr>
      <t>3</t>
    </r>
    <r>
      <rPr>
        <sz val="10"/>
        <color theme="1"/>
        <rFont val="Arial"/>
        <family val="2"/>
      </rPr>
      <t xml:space="preserve">: Data for this chart are based on Health Board of residence. Consequently, this may not be an accurate representation of each Health Board's performance as some patients may have chosen to be treated under a Health Board area other than that in which they reside. </t>
    </r>
  </si>
  <si>
    <r>
      <rPr>
        <b/>
        <sz val="10"/>
        <color theme="1"/>
        <rFont val="Arial"/>
        <family val="2"/>
      </rPr>
      <t>4</t>
    </r>
    <r>
      <rPr>
        <sz val="10"/>
        <color theme="1"/>
        <rFont val="Arial"/>
        <family val="2"/>
      </rPr>
      <t xml:space="preserve">: No new diagnoses of MS have been reported in NHS Western Isles in 2015. </t>
    </r>
  </si>
  <si>
    <r>
      <rPr>
        <b/>
        <sz val="10"/>
        <color theme="1"/>
        <rFont val="Arial"/>
        <family val="2"/>
      </rPr>
      <t>5</t>
    </r>
    <r>
      <rPr>
        <sz val="10"/>
        <color theme="1"/>
        <rFont val="Arial"/>
        <family val="2"/>
      </rPr>
      <t xml:space="preserve">: No new diagnoses of MS have been reported in NHS Shetland in 2015. </t>
    </r>
  </si>
  <si>
    <r>
      <rPr>
        <b/>
        <sz val="11"/>
        <color theme="1"/>
        <rFont val="Calibri"/>
        <family val="2"/>
        <scheme val="minor"/>
      </rPr>
      <t>3:</t>
    </r>
    <r>
      <rPr>
        <sz val="11"/>
        <color theme="1"/>
        <rFont val="Calibri"/>
        <family val="2"/>
        <scheme val="minor"/>
      </rPr>
      <t xml:space="preserve"> '&lt;2 weeks' includes patients with contact dates before diagnosis dates.</t>
    </r>
  </si>
  <si>
    <t>*: Following ISD Statistical Disclosure Control Protocol, any cells with count values of 4 or less have been redacted in order to protect the confidentiality of potentially personally identifiable information. Some values in the '6+ weeks' columns may have also been altered (by a value of &lt; 5) to ensure the redacted values may not be calculated given the total number of cases.</t>
  </si>
  <si>
    <t xml:space="preserve">2: Data for this chart are based on Health Board of residence. Consequently, this may not be an accurate representation of each Health Board's performance as some patients may have chosen to be treated under a Health Board area other than that in which they reside. </t>
  </si>
  <si>
    <t xml:space="preserve">3: No new diagnoses of MS have been reported in NHS Western Isles in 2015. </t>
  </si>
  <si>
    <t xml:space="preserve">4: No new diagnoses of MS have been reported in NHS Shetland in 2015. </t>
  </si>
  <si>
    <r>
      <rPr>
        <sz val="11"/>
        <color theme="1"/>
        <rFont val="Calibri"/>
        <family val="2"/>
        <scheme val="minor"/>
      </rPr>
      <t>6: '&lt;2 weeks' includes patients with contact dates before diagnosis dates.</t>
    </r>
  </si>
  <si>
    <t xml:space="preserve">*: Following ISD Statistical Disclosure Control Protocol, any cells with count values of 4 or less have been redacted in order to protect the confidentiality of potentially personally identifiable information. </t>
  </si>
  <si>
    <r>
      <rPr>
        <b/>
        <sz val="11"/>
        <color theme="1"/>
        <rFont val="Arial"/>
        <family val="2"/>
      </rPr>
      <t>Chart 4</t>
    </r>
    <r>
      <rPr>
        <sz val="11"/>
        <color theme="1"/>
        <rFont val="Arial"/>
        <family val="2"/>
      </rPr>
      <t xml:space="preserve">: Percentage and number of patients with a new diagnosis of MS contacted by a MS nurse within 10 working days of receipt of referral, </t>
    </r>
    <r>
      <rPr>
        <b/>
        <sz val="11"/>
        <color theme="1"/>
        <rFont val="Arial"/>
        <family val="2"/>
      </rPr>
      <t>2015 and 2016 data</t>
    </r>
    <r>
      <rPr>
        <sz val="11"/>
        <color theme="1"/>
        <rFont val="Arial"/>
        <family val="2"/>
      </rPr>
      <t>.</t>
    </r>
  </si>
  <si>
    <r>
      <t xml:space="preserve">1: </t>
    </r>
    <r>
      <rPr>
        <sz val="10"/>
        <color theme="1"/>
        <rFont val="Arial"/>
        <family val="2"/>
      </rPr>
      <t>This chart shows the percentage (on the Y-axis) and number (inside the bar) of newly diagnosed patients who were contacted by a MS Nurse within 10 working days of the MS Nurse receiving the referral.</t>
    </r>
  </si>
  <si>
    <r>
      <rPr>
        <b/>
        <sz val="11"/>
        <color theme="1"/>
        <rFont val="Arial"/>
        <family val="2"/>
      </rPr>
      <t>Chart 3 Data</t>
    </r>
    <r>
      <rPr>
        <sz val="11"/>
        <color theme="1"/>
        <rFont val="Arial"/>
        <family val="2"/>
      </rPr>
      <t xml:space="preserve">: Number of people newly diagnosed with MS in Scotland in </t>
    </r>
    <r>
      <rPr>
        <b/>
        <sz val="11"/>
        <color theme="1"/>
        <rFont val="Arial"/>
        <family val="2"/>
      </rPr>
      <t>2016</t>
    </r>
    <r>
      <rPr>
        <sz val="11"/>
        <color theme="1"/>
        <rFont val="Arial"/>
        <family val="2"/>
      </rPr>
      <t>, by number of weeks from confirmed diagnosis to first contact with a MS nurse.</t>
    </r>
  </si>
  <si>
    <r>
      <rPr>
        <b/>
        <sz val="11"/>
        <color theme="1"/>
        <rFont val="Arial"/>
        <family val="2"/>
      </rPr>
      <t>Chart 2 Data</t>
    </r>
    <r>
      <rPr>
        <sz val="11"/>
        <color theme="1"/>
        <rFont val="Arial"/>
        <family val="2"/>
      </rPr>
      <t xml:space="preserve">: Number of people with a new diagnosis of MS contacted by a MS nurse within two weeks of confirmed diagnosis Vs percentage contacted within two weeks from receipt of referral, </t>
    </r>
    <r>
      <rPr>
        <b/>
        <sz val="11"/>
        <color theme="1"/>
        <rFont val="Arial"/>
        <family val="2"/>
      </rPr>
      <t>2010-2016 data</t>
    </r>
    <r>
      <rPr>
        <sz val="11"/>
        <color theme="1"/>
        <rFont val="Arial"/>
        <family val="2"/>
      </rPr>
      <t>.</t>
    </r>
  </si>
  <si>
    <r>
      <rPr>
        <b/>
        <sz val="11"/>
        <color theme="1"/>
        <rFont val="Arial"/>
        <family val="2"/>
      </rPr>
      <t>Chart 1 Data</t>
    </r>
    <r>
      <rPr>
        <sz val="11"/>
        <color theme="1"/>
        <rFont val="Arial"/>
        <family val="2"/>
      </rPr>
      <t xml:space="preserve">: Number of people with a new diagnosis of MS contacted by a MS nurse within two weeks of confirmed diagnosis, </t>
    </r>
    <r>
      <rPr>
        <b/>
        <sz val="11"/>
        <color theme="1"/>
        <rFont val="Arial"/>
        <family val="2"/>
      </rPr>
      <t>2015 and 2016 data</t>
    </r>
    <r>
      <rPr>
        <sz val="11"/>
        <color theme="1"/>
        <rFont val="Arial"/>
        <family val="2"/>
      </rPr>
      <t>.</t>
    </r>
  </si>
  <si>
    <r>
      <rPr>
        <b/>
        <sz val="11"/>
        <color theme="1"/>
        <rFont val="Arial"/>
        <family val="2"/>
      </rPr>
      <t>Chart 4 Data</t>
    </r>
    <r>
      <rPr>
        <sz val="11"/>
        <color theme="1"/>
        <rFont val="Arial"/>
        <family val="2"/>
      </rPr>
      <t xml:space="preserve">:  Number of people with a new diagnosis of MS contacted by a MS nurse within 10 working days of receipt of referral, </t>
    </r>
    <r>
      <rPr>
        <b/>
        <sz val="11"/>
        <color theme="1"/>
        <rFont val="Arial"/>
        <family val="2"/>
      </rPr>
      <t>2015 and 2016 data</t>
    </r>
    <r>
      <rPr>
        <sz val="11"/>
        <color theme="1"/>
        <rFont val="Arial"/>
        <family val="2"/>
      </rPr>
      <t>.</t>
    </r>
  </si>
  <si>
    <r>
      <rPr>
        <b/>
        <sz val="10"/>
        <color theme="1"/>
        <rFont val="Arial"/>
        <family val="2"/>
      </rPr>
      <t>3</t>
    </r>
    <r>
      <rPr>
        <sz val="10"/>
        <color theme="1"/>
        <rFont val="Arial"/>
        <family val="2"/>
      </rPr>
      <t>:  &lt; 2 weeks includes contact prior to diagnosis</t>
    </r>
  </si>
  <si>
    <r>
      <rPr>
        <b/>
        <sz val="11"/>
        <color theme="1"/>
        <rFont val="Arial"/>
        <family val="2"/>
      </rPr>
      <t>Chart 5 Data</t>
    </r>
    <r>
      <rPr>
        <sz val="11"/>
        <color theme="1"/>
        <rFont val="Arial"/>
        <family val="2"/>
      </rPr>
      <t xml:space="preserve">: Number of people newly diagnosed with MS in Scotland, by number of weeks from receipt of referral to first contact with a MS nurse, </t>
    </r>
    <r>
      <rPr>
        <b/>
        <sz val="11"/>
        <color theme="1"/>
        <rFont val="Arial"/>
        <family val="2"/>
      </rPr>
      <t>2016 data</t>
    </r>
    <r>
      <rPr>
        <sz val="11"/>
        <color theme="1"/>
        <rFont val="Arial"/>
        <family val="2"/>
      </rPr>
      <t>.</t>
    </r>
  </si>
  <si>
    <r>
      <rPr>
        <b/>
        <sz val="10"/>
        <color indexed="8"/>
        <rFont val="Arial"/>
        <family val="2"/>
      </rPr>
      <t>5</t>
    </r>
    <r>
      <rPr>
        <sz val="10"/>
        <color indexed="8"/>
        <rFont val="Arial"/>
        <family val="2"/>
      </rPr>
      <t>:  '&lt; 2 weeks' includes contact prior to diagnosis.</t>
    </r>
  </si>
  <si>
    <t>5: 'Missing' indicates a missing/incomplete date of diagnosis, referral, or first contact with a MS nurse.</t>
  </si>
  <si>
    <r>
      <rPr>
        <b/>
        <sz val="11"/>
        <color theme="1"/>
        <rFont val="Calibri"/>
        <family val="2"/>
        <scheme val="minor"/>
      </rPr>
      <t>5:</t>
    </r>
    <r>
      <rPr>
        <sz val="11"/>
        <color theme="1"/>
        <rFont val="Calibri"/>
        <family val="2"/>
        <scheme val="minor"/>
      </rPr>
      <t xml:space="preserve"> 'Missing' indicates a missing/incomplete date of diagnosis, referral, or first contact with a MS nurse.</t>
    </r>
  </si>
  <si>
    <r>
      <rPr>
        <b/>
        <sz val="11"/>
        <color theme="1"/>
        <rFont val="Calibri"/>
        <family val="2"/>
        <scheme val="minor"/>
      </rPr>
      <t>4:</t>
    </r>
    <r>
      <rPr>
        <sz val="11"/>
        <color theme="1"/>
        <rFont val="Calibri"/>
        <family val="2"/>
        <scheme val="minor"/>
      </rPr>
      <t xml:space="preserve"> 'Missing' indicates a missing/incomplete date of diagnosis, referral, or first contact with a MS nurse.</t>
    </r>
  </si>
  <si>
    <r>
      <rPr>
        <b/>
        <sz val="11"/>
        <color theme="1"/>
        <rFont val="Calibri"/>
        <family val="2"/>
        <scheme val="minor"/>
      </rPr>
      <t>3</t>
    </r>
    <r>
      <rPr>
        <sz val="11"/>
        <color theme="1"/>
        <rFont val="Calibri"/>
        <family val="2"/>
        <scheme val="minor"/>
      </rPr>
      <t>. 'Missing' indicates a missing/incomplete date of diagnosis, referral, or first contact with a MS nurse.</t>
    </r>
  </si>
  <si>
    <r>
      <rPr>
        <b/>
        <sz val="10"/>
        <color theme="1"/>
        <rFont val="Arial"/>
        <family val="2"/>
      </rPr>
      <t>6:</t>
    </r>
    <r>
      <rPr>
        <sz val="10"/>
        <color theme="1"/>
        <rFont val="Arial"/>
        <family val="2"/>
      </rPr>
      <t xml:space="preserve"> 'Missing' indicates a missing/incomplete date of diagnosis, referral, or first contact with a MS nurse.</t>
    </r>
  </si>
  <si>
    <r>
      <rPr>
        <b/>
        <sz val="10"/>
        <color theme="1"/>
        <rFont val="Arial"/>
        <family val="2"/>
      </rPr>
      <t>4</t>
    </r>
    <r>
      <rPr>
        <sz val="10"/>
        <color theme="1"/>
        <rFont val="Arial"/>
        <family val="2"/>
      </rPr>
      <t>:  'Missing' indicates a missing/incomplete date of diagnosis, referral, or first contact with a MS nurse.</t>
    </r>
  </si>
  <si>
    <t>NHS Board</t>
  </si>
  <si>
    <t>First quartile</t>
  </si>
  <si>
    <t>Third quartile</t>
  </si>
  <si>
    <t>Days from diagnosis to referral received</t>
  </si>
  <si>
    <t>Days from diagnosis to first contact with a MS Nurse Specialist</t>
  </si>
  <si>
    <r>
      <rPr>
        <b/>
        <sz val="11"/>
        <color theme="1"/>
        <rFont val="Arial"/>
        <family val="2"/>
      </rPr>
      <t>Data for chart 6</t>
    </r>
    <r>
      <rPr>
        <sz val="11"/>
        <color theme="1"/>
        <rFont val="Arial"/>
        <family val="2"/>
      </rPr>
      <t xml:space="preserve">:  Distribution of the number of days between each stage in the referral process from diagnosis to first contact by a MS Nurse Specialist, </t>
    </r>
    <r>
      <rPr>
        <b/>
        <sz val="11"/>
        <color theme="1"/>
        <rFont val="Arial"/>
        <family val="2"/>
      </rPr>
      <t>2016 data</t>
    </r>
    <r>
      <rPr>
        <sz val="11"/>
        <color theme="1"/>
        <rFont val="Arial"/>
        <family val="2"/>
      </rPr>
      <t xml:space="preserve"> (by NHS Board).</t>
    </r>
  </si>
  <si>
    <r>
      <rPr>
        <b/>
        <sz val="10"/>
        <color theme="1"/>
        <rFont val="Arial"/>
        <family val="2"/>
      </rPr>
      <t>1</t>
    </r>
    <r>
      <rPr>
        <sz val="10"/>
        <color theme="1"/>
        <rFont val="Arial"/>
        <family val="2"/>
      </rPr>
      <t>: Chart 6 illustrates, for example, that the average (median) patient residing in the NHS GG&amp;C Health Board area had their referral sent to a MS nurse on the same day as they received a confirmed diagnosis. that the MS nurse received the referral 6 days following a confirmed diagnosis, and that the patient had their first contact with the MS nurse 8 days after they received a confirmed diagnosis. If we take the interquartile range to indicate the typical patient experience, typically, a patient residing in NHS GG&amp;C had their referral sent to a MS nurse between 0 and 3 days following diagnosis, the MS nurse received the referral between 3 and 19 days following diagnosis, and the patient had their first contact with the MS nurse between 5 and 23 days following diagnosis.</t>
    </r>
  </si>
  <si>
    <t>*Note: Following ISD Statistical Disclosure Control Protocol, any cells with count values of 4 or less have been redacted in order to protect the confidentiality of potentially personally identifiable information.</t>
  </si>
  <si>
    <r>
      <rPr>
        <b/>
        <sz val="11"/>
        <color theme="1"/>
        <rFont val="Arial"/>
        <family val="2"/>
      </rPr>
      <t>Chart 7 Data:</t>
    </r>
    <r>
      <rPr>
        <sz val="11"/>
        <color theme="1"/>
        <rFont val="Arial"/>
        <family val="2"/>
      </rPr>
      <t xml:space="preserve">  Average annual age specific incidence of people newly diagnosed with MS in Scotland per 100,000 population, </t>
    </r>
    <r>
      <rPr>
        <b/>
        <sz val="11"/>
        <color theme="1"/>
        <rFont val="Arial"/>
        <family val="2"/>
      </rPr>
      <t>2010-2016 data</t>
    </r>
    <r>
      <rPr>
        <sz val="11"/>
        <color theme="1"/>
        <rFont val="Arial"/>
        <family val="2"/>
      </rPr>
      <t xml:space="preserve"> (by gender).</t>
    </r>
  </si>
  <si>
    <t>Average annual Incidence (2010-2016)</t>
  </si>
  <si>
    <t>Male population (2010 - 2016)</t>
  </si>
  <si>
    <t>Female population (2010-2016)</t>
  </si>
  <si>
    <t>Persons (2010-2016, both genders)</t>
  </si>
  <si>
    <r>
      <t xml:space="preserve">Chart 7:  </t>
    </r>
    <r>
      <rPr>
        <sz val="11"/>
        <color theme="1"/>
        <rFont val="Arial"/>
        <family val="2"/>
      </rPr>
      <t xml:space="preserve">Average annual age-specific incidence of patients newly diagnosed with MS in Scotland per 100,000 population, </t>
    </r>
    <r>
      <rPr>
        <b/>
        <sz val="11"/>
        <color theme="1"/>
        <rFont val="Arial"/>
        <family val="2"/>
      </rPr>
      <t>2010-2016 data</t>
    </r>
    <r>
      <rPr>
        <sz val="11"/>
        <color theme="1"/>
        <rFont val="Arial"/>
        <family val="2"/>
      </rPr>
      <t xml:space="preserve"> (by gender).</t>
    </r>
  </si>
  <si>
    <t>Average annual age-specific incidence (per 100,000 population)</t>
  </si>
  <si>
    <t>Age Group at MS diagnosis</t>
  </si>
  <si>
    <t>1958-63   (N = 394)</t>
  </si>
  <si>
    <t>1988-93   (N = 291)</t>
  </si>
  <si>
    <t>Total   (N = 3235)</t>
  </si>
  <si>
    <t>1934-39   (N = 6 + *)</t>
  </si>
  <si>
    <r>
      <rPr>
        <b/>
        <sz val="10"/>
        <color theme="1"/>
        <rFont val="Arial"/>
        <family val="2"/>
      </rPr>
      <t>2</t>
    </r>
    <r>
      <rPr>
        <sz val="10"/>
        <color theme="1"/>
        <rFont val="Arial"/>
        <family val="2"/>
      </rPr>
      <t>: *&lt;5 males born between 1934-39 and 13 males born between 1994-2000 were newly diagnosed with MS in the period 2010-2016.</t>
    </r>
  </si>
  <si>
    <t xml:space="preserve">Year of birth </t>
  </si>
  <si>
    <r>
      <rPr>
        <b/>
        <sz val="11"/>
        <color theme="1"/>
        <rFont val="Arial"/>
        <family val="2"/>
      </rPr>
      <t>Chart 8 Data</t>
    </r>
    <r>
      <rPr>
        <sz val="11"/>
        <color theme="1"/>
        <rFont val="Arial"/>
        <family val="2"/>
      </rPr>
      <t xml:space="preserve">: Number of people newly diagnosed with MS in Scotland, </t>
    </r>
    <r>
      <rPr>
        <b/>
        <sz val="11"/>
        <color theme="1"/>
        <rFont val="Arial"/>
        <family val="2"/>
      </rPr>
      <t>2010 - 2016 data</t>
    </r>
    <r>
      <rPr>
        <sz val="11"/>
        <color theme="1"/>
        <rFont val="Arial"/>
        <family val="2"/>
      </rPr>
      <t xml:space="preserve"> (by gender and year of birth).</t>
    </r>
  </si>
  <si>
    <t>Copy the figures from the table below into the 'Tableau' tab in '5_yr_pop_means.xls' - don't copy the column names.</t>
  </si>
  <si>
    <t>Copy the figures below, along with the HB name, into the table in row 23 and sort by incidence rate.</t>
  </si>
  <si>
    <r>
      <rPr>
        <b/>
        <sz val="10"/>
        <color theme="1"/>
        <rFont val="Arial"/>
        <family val="2"/>
      </rPr>
      <t>2</t>
    </r>
    <r>
      <rPr>
        <sz val="10"/>
        <color theme="1"/>
        <rFont val="Arial"/>
        <family val="2"/>
      </rPr>
      <t>: Cases for which contact with a MS Nurse specialist was declined (N = 3) have been excluded.</t>
    </r>
  </si>
  <si>
    <t>1: Cases for which contact with a MS Nurse specialist was declined (N = 3) have been excluded.</t>
  </si>
  <si>
    <r>
      <rPr>
        <b/>
        <sz val="10"/>
        <color theme="1"/>
        <rFont val="Arial"/>
        <family val="2"/>
      </rPr>
      <t>2</t>
    </r>
    <r>
      <rPr>
        <sz val="10"/>
        <color theme="1"/>
        <rFont val="Arial"/>
        <family val="2"/>
      </rPr>
      <t>: Cases with incomplete/missing date of confirmed diagnosis (N = 3) have been excluded from the data presented in this chart.</t>
    </r>
  </si>
  <si>
    <r>
      <rPr>
        <b/>
        <sz val="10"/>
        <color theme="1"/>
        <rFont val="Arial"/>
        <family val="2"/>
      </rPr>
      <t>1</t>
    </r>
    <r>
      <rPr>
        <sz val="10"/>
        <color theme="1"/>
        <rFont val="Arial"/>
        <family val="2"/>
      </rPr>
      <t>: Cases for which contact with a MS Nurse Specialist was declined (N = 3) have been excluded from the data presented in this chart.</t>
    </r>
  </si>
  <si>
    <r>
      <rPr>
        <b/>
        <sz val="10"/>
        <color theme="1"/>
        <rFont val="Arial"/>
        <family val="2"/>
      </rPr>
      <t>1</t>
    </r>
    <r>
      <rPr>
        <sz val="10"/>
        <color theme="1"/>
        <rFont val="Arial"/>
        <family val="2"/>
      </rPr>
      <t xml:space="preserve">: 3 patients, residing under the NHS Greater Glasgow &amp; Clyde (2) and NHS Fife (1) Board areas, were excluded from this table due to an incomplete/missing date of confirmed diagnosis. </t>
    </r>
  </si>
  <si>
    <r>
      <rPr>
        <b/>
        <sz val="10"/>
        <color theme="1"/>
        <rFont val="Arial"/>
        <family val="2"/>
      </rPr>
      <t>1.</t>
    </r>
    <r>
      <rPr>
        <sz val="10"/>
        <color theme="1"/>
        <rFont val="Arial"/>
        <family val="2"/>
      </rPr>
      <t xml:space="preserve"> In total, 3 forms were excluded from the data presented in this table, as laid out in point 2 </t>
    </r>
  </si>
  <si>
    <r>
      <rPr>
        <b/>
        <sz val="10"/>
        <rFont val="Arial"/>
        <family val="2"/>
      </rPr>
      <t>3.</t>
    </r>
    <r>
      <rPr>
        <sz val="10"/>
        <rFont val="Arial"/>
        <family val="2"/>
      </rPr>
      <t xml:space="preserve">  Prior to 2015 forms for patients from Balfour Hospital, Dr Gray's Hospital and Gilbert Bain Hospital were submitted by NHS Grampian MS nurses at Aberdeen Royal Infirmary.</t>
    </r>
  </si>
  <si>
    <r>
      <rPr>
        <b/>
        <sz val="10"/>
        <rFont val="Arial"/>
        <family val="2"/>
      </rPr>
      <t>4.</t>
    </r>
    <r>
      <rPr>
        <sz val="10"/>
        <rFont val="Arial"/>
        <family val="2"/>
      </rPr>
      <t xml:space="preserve">  Prior to 2015 forms for patients from Stornoway Health Centre and Taynuilt Medical Practice were submitted by NHS GG&amp;C MS nurses at Queen Elizabeth University Hospital.</t>
    </r>
  </si>
  <si>
    <r>
      <rPr>
        <b/>
        <sz val="10"/>
        <color theme="1"/>
        <rFont val="Arial"/>
        <family val="2"/>
      </rPr>
      <t>2.</t>
    </r>
    <r>
      <rPr>
        <sz val="10"/>
        <color theme="1"/>
        <rFont val="Arial"/>
        <family val="2"/>
      </rPr>
      <t xml:space="preserve"> 3 forms, collected from the Institute of Neurological Science, Queen Elizabeth University Hospital (2), Cameron Hospital (1), were excluded from this table due to an incomplete/missing date of confirmed diagnosis. </t>
    </r>
  </si>
  <si>
    <t>Mean Population estimate (2010 - 2016)</t>
  </si>
  <si>
    <r>
      <rPr>
        <b/>
        <sz val="11"/>
        <color theme="1"/>
        <rFont val="Arial"/>
        <family val="2"/>
      </rPr>
      <t>Figure 1 Data:</t>
    </r>
    <r>
      <rPr>
        <sz val="11"/>
        <color theme="1"/>
        <rFont val="Arial"/>
        <family val="2"/>
      </rPr>
      <t xml:space="preserve"> Average annual incidence of people newly diagnosed with MS per 100,000 population, 2010-2016 data (by Health Board area).</t>
    </r>
  </si>
  <si>
    <t>Mean population estimate (2010-16)</t>
  </si>
  <si>
    <t>Joy Millar</t>
  </si>
  <si>
    <t>Lindsay Parks</t>
  </si>
  <si>
    <t>Elizabeth Clarke</t>
  </si>
</sst>
</file>

<file path=xl/styles.xml><?xml version="1.0" encoding="utf-8"?>
<styleSheet xmlns="http://schemas.openxmlformats.org/spreadsheetml/2006/main">
  <numFmts count="7">
    <numFmt numFmtId="164" formatCode="###0"/>
    <numFmt numFmtId="165" formatCode="0.0"/>
    <numFmt numFmtId="166" formatCode="###0.0%"/>
    <numFmt numFmtId="167" formatCode="####.0%"/>
    <numFmt numFmtId="168" formatCode="####"/>
    <numFmt numFmtId="169" formatCode="0.0%"/>
    <numFmt numFmtId="170" formatCode="0.000000000000000%"/>
  </numFmts>
  <fonts count="52">
    <font>
      <sz val="11"/>
      <color theme="1"/>
      <name val="Calibri"/>
      <family val="2"/>
      <scheme val="minor"/>
    </font>
    <font>
      <sz val="11"/>
      <color theme="0"/>
      <name val="Calibri"/>
      <family val="2"/>
      <scheme val="minor"/>
    </font>
    <font>
      <sz val="10"/>
      <name val="Arial"/>
      <family val="2"/>
    </font>
    <font>
      <sz val="11"/>
      <color theme="1"/>
      <name val="Arial"/>
      <family val="2"/>
    </font>
    <font>
      <sz val="10"/>
      <name val="Arial"/>
      <family val="2"/>
    </font>
    <font>
      <sz val="9"/>
      <color theme="0"/>
      <name val="Arial"/>
      <family val="2"/>
    </font>
    <font>
      <sz val="10"/>
      <color theme="0"/>
      <name val="Arial"/>
      <family val="2"/>
    </font>
    <font>
      <sz val="11"/>
      <color theme="0"/>
      <name val="Arial"/>
      <family val="2"/>
    </font>
    <font>
      <b/>
      <sz val="11"/>
      <color theme="1"/>
      <name val="Arial"/>
      <family val="2"/>
    </font>
    <font>
      <sz val="11"/>
      <name val="Calibri"/>
      <family val="2"/>
      <scheme val="minor"/>
    </font>
    <font>
      <sz val="9"/>
      <name val="Arial"/>
      <family val="2"/>
    </font>
    <font>
      <sz val="9"/>
      <color indexed="8"/>
      <name val="Arial"/>
      <family val="2"/>
    </font>
    <font>
      <sz val="11"/>
      <color rgb="FFFF0000"/>
      <name val="Calibri"/>
      <family val="2"/>
      <scheme val="minor"/>
    </font>
    <font>
      <sz val="10"/>
      <color rgb="FFFF0000"/>
      <name val="Arial"/>
      <family val="2"/>
    </font>
    <font>
      <sz val="10"/>
      <color theme="1"/>
      <name val="Arial"/>
      <family val="2"/>
    </font>
    <font>
      <b/>
      <sz val="11"/>
      <color indexed="8"/>
      <name val="Arial"/>
      <family val="2"/>
    </font>
    <font>
      <sz val="10"/>
      <color indexed="8"/>
      <name val="Arial"/>
      <family val="2"/>
    </font>
    <font>
      <b/>
      <sz val="11"/>
      <color theme="0"/>
      <name val="Arial"/>
      <family val="2"/>
    </font>
    <font>
      <b/>
      <sz val="11"/>
      <color rgb="FFFF0000"/>
      <name val="Calibri"/>
      <family val="2"/>
      <scheme val="minor"/>
    </font>
    <font>
      <sz val="10"/>
      <name val="Arial"/>
      <family val="2"/>
    </font>
    <font>
      <sz val="11"/>
      <color indexed="8"/>
      <name val="Arial"/>
      <family val="2"/>
    </font>
    <font>
      <b/>
      <sz val="9"/>
      <color indexed="8"/>
      <name val="Arial Bold"/>
    </font>
    <font>
      <b/>
      <sz val="11"/>
      <color theme="0"/>
      <name val="Calibri"/>
      <family val="2"/>
      <scheme val="minor"/>
    </font>
    <font>
      <b/>
      <sz val="10"/>
      <color theme="0"/>
      <name val="Arial"/>
      <family val="2"/>
    </font>
    <font>
      <b/>
      <sz val="9"/>
      <color theme="0"/>
      <name val="Arial"/>
      <family val="2"/>
    </font>
    <font>
      <sz val="9"/>
      <color indexed="8"/>
      <name val="Arial"/>
      <family val="2"/>
    </font>
    <font>
      <b/>
      <sz val="10"/>
      <color indexed="8"/>
      <name val="Arial"/>
      <family val="2"/>
    </font>
    <font>
      <sz val="10.5"/>
      <color theme="1"/>
      <name val="Arial"/>
      <family val="2"/>
    </font>
    <font>
      <sz val="11"/>
      <name val="Arial"/>
      <family val="2"/>
    </font>
    <font>
      <vertAlign val="superscript"/>
      <sz val="10"/>
      <color theme="1"/>
      <name val="Arial"/>
      <family val="2"/>
    </font>
    <font>
      <b/>
      <sz val="10.5"/>
      <color theme="1"/>
      <name val="Arial"/>
      <family val="2"/>
    </font>
    <font>
      <sz val="10.5"/>
      <color theme="1"/>
      <name val="Calibri"/>
      <family val="2"/>
      <scheme val="minor"/>
    </font>
    <font>
      <i/>
      <sz val="12"/>
      <color theme="1"/>
      <name val="Arial"/>
      <family val="2"/>
    </font>
    <font>
      <u/>
      <sz val="11"/>
      <color theme="10"/>
      <name val="Calibri"/>
      <family val="2"/>
    </font>
    <font>
      <b/>
      <u/>
      <sz val="11"/>
      <color theme="10"/>
      <name val="Arial"/>
      <family val="2"/>
    </font>
    <font>
      <b/>
      <i/>
      <sz val="11"/>
      <color theme="1"/>
      <name val="Arial"/>
      <family val="2"/>
    </font>
    <font>
      <b/>
      <i/>
      <sz val="11"/>
      <color theme="10"/>
      <name val="Arial"/>
      <family val="2"/>
    </font>
    <font>
      <b/>
      <sz val="9"/>
      <name val="Arial"/>
      <family val="2"/>
    </font>
    <font>
      <b/>
      <sz val="11"/>
      <color theme="1"/>
      <name val="Calibri"/>
      <family val="2"/>
      <scheme val="minor"/>
    </font>
    <font>
      <sz val="10"/>
      <name val="Arial"/>
      <family val="2"/>
    </font>
    <font>
      <b/>
      <sz val="10"/>
      <name val="Arial"/>
      <family val="2"/>
    </font>
    <font>
      <b/>
      <sz val="14"/>
      <color theme="0"/>
      <name val="Arial"/>
      <family val="2"/>
    </font>
    <font>
      <b/>
      <sz val="10"/>
      <color theme="1"/>
      <name val="Arial"/>
      <family val="2"/>
    </font>
    <font>
      <sz val="10"/>
      <color theme="1"/>
      <name val="Calibri"/>
      <family val="2"/>
      <scheme val="minor"/>
    </font>
    <font>
      <vertAlign val="superscript"/>
      <sz val="10"/>
      <color indexed="8"/>
      <name val="Arial"/>
      <family val="2"/>
    </font>
    <font>
      <sz val="10"/>
      <color rgb="FFFF0000"/>
      <name val="Calibri"/>
      <family val="2"/>
      <scheme val="minor"/>
    </font>
    <font>
      <vertAlign val="subscript"/>
      <sz val="10"/>
      <color theme="1"/>
      <name val="Arial"/>
      <family val="2"/>
    </font>
    <font>
      <b/>
      <sz val="9"/>
      <color indexed="8"/>
      <name val="Arial"/>
      <family val="2"/>
    </font>
    <font>
      <sz val="9"/>
      <color indexed="8"/>
      <name val="Arial"/>
      <family val="2"/>
    </font>
    <font>
      <sz val="14"/>
      <color theme="0"/>
      <name val="Calibri"/>
      <family val="2"/>
      <scheme val="minor"/>
    </font>
    <font>
      <i/>
      <sz val="10"/>
      <color indexed="8"/>
      <name val="Arial"/>
      <family val="2"/>
    </font>
    <font>
      <i/>
      <sz val="11"/>
      <color theme="1"/>
      <name val="Arial"/>
      <family val="2"/>
    </font>
  </fonts>
  <fills count="6">
    <fill>
      <patternFill patternType="none"/>
    </fill>
    <fill>
      <patternFill patternType="gray125"/>
    </fill>
    <fill>
      <patternFill patternType="solid">
        <fgColor rgb="FF92D050"/>
        <bgColor indexed="64"/>
      </patternFill>
    </fill>
    <fill>
      <patternFill patternType="solid">
        <fgColor rgb="FF7030A0"/>
        <bgColor indexed="64"/>
      </patternFill>
    </fill>
    <fill>
      <patternFill patternType="solid">
        <fgColor theme="0"/>
        <bgColor indexed="64"/>
      </patternFill>
    </fill>
    <fill>
      <patternFill patternType="solid">
        <fgColor theme="0" tint="-0.34998626667073579"/>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theme="0"/>
      </right>
      <top style="thin">
        <color indexed="8"/>
      </top>
      <bottom style="thin">
        <color theme="0"/>
      </bottom>
      <diagonal/>
    </border>
    <border>
      <left style="thin">
        <color theme="0"/>
      </left>
      <right style="thin">
        <color theme="0"/>
      </right>
      <top style="thin">
        <color indexed="8"/>
      </top>
      <bottom style="thin">
        <color theme="0"/>
      </bottom>
      <diagonal/>
    </border>
    <border>
      <left style="thin">
        <color theme="0"/>
      </left>
      <right style="thin">
        <color indexed="8"/>
      </right>
      <top style="thin">
        <color indexed="8"/>
      </top>
      <bottom style="thin">
        <color theme="0"/>
      </bottom>
      <diagonal/>
    </border>
    <border>
      <left style="thin">
        <color theme="0"/>
      </left>
      <right style="thin">
        <color theme="0"/>
      </right>
      <top style="thin">
        <color theme="0"/>
      </top>
      <bottom style="thin">
        <color indexed="8"/>
      </bottom>
      <diagonal/>
    </border>
    <border>
      <left style="thin">
        <color theme="0"/>
      </left>
      <right style="thin">
        <color indexed="8"/>
      </right>
      <top style="thin">
        <color theme="0"/>
      </top>
      <bottom style="thin">
        <color indexed="8"/>
      </bottom>
      <diagonal/>
    </border>
    <border>
      <left style="thin">
        <color indexed="8"/>
      </left>
      <right style="thin">
        <color theme="0"/>
      </right>
      <top style="thin">
        <color indexed="8"/>
      </top>
      <bottom style="thin">
        <color indexed="8"/>
      </bottom>
      <diagonal/>
    </border>
    <border>
      <left/>
      <right style="thin">
        <color theme="0"/>
      </right>
      <top style="thin">
        <color theme="0"/>
      </top>
      <bottom style="thin">
        <color indexed="8"/>
      </bottom>
      <diagonal/>
    </border>
    <border>
      <left style="thin">
        <color indexed="8"/>
      </left>
      <right style="thin">
        <color indexed="8"/>
      </right>
      <top/>
      <bottom style="thin">
        <color indexed="8"/>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indexed="8"/>
      </left>
      <right style="thin">
        <color indexed="8"/>
      </right>
      <top style="thin">
        <color auto="1"/>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theme="0"/>
      </left>
      <right style="thin">
        <color theme="0"/>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top/>
      <bottom style="thin">
        <color indexed="8"/>
      </bottom>
      <diagonal/>
    </border>
    <border>
      <left style="thin">
        <color theme="0"/>
      </left>
      <right style="thin">
        <color indexed="8"/>
      </right>
      <top style="thin">
        <color auto="1"/>
      </top>
      <bottom style="thin">
        <color theme="0"/>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
      <left style="thin">
        <color indexed="8"/>
      </left>
      <right/>
      <top style="thin">
        <color indexed="8"/>
      </top>
      <bottom style="thin">
        <color theme="0"/>
      </bottom>
      <diagonal/>
    </border>
    <border>
      <left/>
      <right/>
      <top style="thin">
        <color indexed="8"/>
      </top>
      <bottom style="thin">
        <color theme="0"/>
      </bottom>
      <diagonal/>
    </border>
    <border>
      <left/>
      <right style="thin">
        <color indexed="8"/>
      </right>
      <top style="thin">
        <color indexed="8"/>
      </top>
      <bottom style="thin">
        <color theme="0"/>
      </bottom>
      <diagonal/>
    </border>
    <border>
      <left/>
      <right style="thin">
        <color indexed="8"/>
      </right>
      <top/>
      <bottom/>
      <diagonal/>
    </border>
    <border>
      <left/>
      <right style="thin">
        <color auto="1"/>
      </right>
      <top/>
      <bottom style="thin">
        <color auto="1"/>
      </bottom>
      <diagonal/>
    </border>
    <border>
      <left style="thin">
        <color indexed="8"/>
      </left>
      <right/>
      <top/>
      <bottom/>
      <diagonal/>
    </border>
    <border>
      <left style="thin">
        <color indexed="8"/>
      </left>
      <right style="thin">
        <color theme="0"/>
      </right>
      <top style="thin">
        <color theme="0"/>
      </top>
      <bottom style="thin">
        <color indexed="8"/>
      </bottom>
      <diagonal/>
    </border>
    <border>
      <left style="thin">
        <color indexed="8"/>
      </left>
      <right/>
      <top style="thin">
        <color indexed="8"/>
      </top>
      <bottom/>
      <diagonal/>
    </border>
    <border>
      <left style="thin">
        <color theme="0"/>
      </left>
      <right/>
      <top style="thin">
        <color auto="1"/>
      </top>
      <bottom style="thin">
        <color theme="0"/>
      </bottom>
      <diagonal/>
    </border>
    <border>
      <left style="thin">
        <color theme="0"/>
      </left>
      <right/>
      <top style="thin">
        <color theme="0"/>
      </top>
      <bottom style="thin">
        <color indexed="8"/>
      </bottom>
      <diagonal/>
    </border>
    <border>
      <left style="thin">
        <color theme="0"/>
      </left>
      <right/>
      <top style="thin">
        <color theme="0"/>
      </top>
      <bottom style="thin">
        <color auto="1"/>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theme="0"/>
      </left>
      <right style="thin">
        <color theme="0"/>
      </right>
      <top/>
      <bottom/>
      <diagonal/>
    </border>
    <border>
      <left/>
      <right/>
      <top style="thin">
        <color indexed="8"/>
      </top>
      <bottom style="thin">
        <color indexed="8"/>
      </bottom>
      <diagonal/>
    </border>
    <border>
      <left style="thin">
        <color indexed="8"/>
      </left>
      <right style="thin">
        <color auto="1"/>
      </right>
      <top style="thin">
        <color auto="1"/>
      </top>
      <bottom/>
      <diagonal/>
    </border>
    <border>
      <left style="thin">
        <color indexed="8"/>
      </left>
      <right style="thick">
        <color indexed="8"/>
      </right>
      <top/>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right style="thin">
        <color theme="0"/>
      </right>
      <top/>
      <bottom style="thin">
        <color indexed="8"/>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8"/>
      </right>
      <top style="thin">
        <color theme="0"/>
      </top>
      <bottom/>
      <diagonal/>
    </border>
    <border>
      <left style="thin">
        <color theme="0"/>
      </left>
      <right/>
      <top style="thin">
        <color indexed="8"/>
      </top>
      <bottom style="thin">
        <color theme="0"/>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ck">
        <color indexed="64"/>
      </left>
      <right style="thin">
        <color indexed="8"/>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theme="0"/>
      </left>
      <right style="thin">
        <color indexed="8"/>
      </right>
      <top/>
      <bottom/>
      <diagonal/>
    </border>
    <border>
      <left/>
      <right style="thin">
        <color theme="0"/>
      </right>
      <top/>
      <bottom/>
      <diagonal/>
    </border>
    <border>
      <left/>
      <right style="thick">
        <color indexed="8"/>
      </right>
      <top style="thick">
        <color indexed="8"/>
      </top>
      <bottom/>
      <diagonal/>
    </border>
    <border>
      <left/>
      <right style="thick">
        <color indexed="8"/>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right style="thick">
        <color indexed="8"/>
      </right>
      <top/>
      <bottom/>
      <diagonal/>
    </border>
    <border>
      <left style="thin">
        <color indexed="8"/>
      </left>
      <right style="thin">
        <color theme="0"/>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0"/>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auto="1"/>
      </top>
      <bottom style="thin">
        <color theme="0"/>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top/>
      <bottom/>
      <diagonal/>
    </border>
    <border>
      <left style="thin">
        <color theme="0"/>
      </left>
      <right/>
      <top style="thin">
        <color theme="0"/>
      </top>
      <bottom/>
      <diagonal/>
    </border>
    <border>
      <left/>
      <right style="thin">
        <color indexed="8"/>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style="thin">
        <color indexed="8"/>
      </left>
      <right style="thin">
        <color theme="0"/>
      </right>
      <top style="thin">
        <color theme="0"/>
      </top>
      <bottom style="thin">
        <color indexed="8"/>
      </bottom>
      <diagonal/>
    </border>
    <border>
      <left style="thin">
        <color indexed="8"/>
      </left>
      <right/>
      <top style="thin">
        <color indexed="8"/>
      </top>
      <bottom style="thin">
        <color theme="0"/>
      </bottom>
      <diagonal/>
    </border>
    <border>
      <left/>
      <right/>
      <top style="thin">
        <color indexed="8"/>
      </top>
      <bottom style="thin">
        <color theme="0"/>
      </bottom>
      <diagonal/>
    </border>
  </borders>
  <cellStyleXfs count="28">
    <xf numFmtId="0" fontId="0"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applyNumberFormat="0" applyFill="0" applyBorder="0" applyAlignment="0" applyProtection="0">
      <alignment vertical="top"/>
      <protection locked="0"/>
    </xf>
    <xf numFmtId="0" fontId="39" fillId="0" borderId="0"/>
    <xf numFmtId="0" fontId="2" fillId="0" borderId="0"/>
    <xf numFmtId="0" fontId="39" fillId="0" borderId="0"/>
    <xf numFmtId="0" fontId="39" fillId="0" borderId="0"/>
  </cellStyleXfs>
  <cellXfs count="634">
    <xf numFmtId="0" fontId="0" fillId="0" borderId="0" xfId="0"/>
    <xf numFmtId="0" fontId="1" fillId="0" borderId="0" xfId="0" applyFont="1" applyBorder="1"/>
    <xf numFmtId="167" fontId="5" fillId="0" borderId="0" xfId="4" applyNumberFormat="1" applyFont="1" applyBorder="1" applyAlignment="1">
      <alignment horizontal="right" vertical="top"/>
    </xf>
    <xf numFmtId="0" fontId="9" fillId="0" borderId="0" xfId="0" applyFont="1"/>
    <xf numFmtId="0" fontId="9" fillId="0" borderId="0" xfId="0" applyFont="1" applyBorder="1"/>
    <xf numFmtId="0" fontId="4" fillId="0" borderId="0" xfId="5" applyFont="1"/>
    <xf numFmtId="0" fontId="10" fillId="0" borderId="0" xfId="5" applyFont="1" applyBorder="1" applyAlignment="1">
      <alignment horizontal="left" wrapText="1"/>
    </xf>
    <xf numFmtId="0" fontId="10" fillId="0" borderId="0" xfId="0" applyFont="1" applyBorder="1"/>
    <xf numFmtId="9" fontId="9" fillId="0" borderId="0" xfId="0" applyNumberFormat="1" applyFont="1" applyBorder="1"/>
    <xf numFmtId="0" fontId="4" fillId="0" borderId="0" xfId="6"/>
    <xf numFmtId="0" fontId="0" fillId="2" borderId="0" xfId="0" applyFill="1"/>
    <xf numFmtId="0" fontId="3" fillId="0" borderId="0" xfId="0" applyFont="1"/>
    <xf numFmtId="0" fontId="0" fillId="3" borderId="0" xfId="0" applyFill="1"/>
    <xf numFmtId="0" fontId="12" fillId="0" borderId="0" xfId="0" applyFont="1"/>
    <xf numFmtId="0" fontId="13" fillId="0" borderId="0" xfId="3" applyFont="1"/>
    <xf numFmtId="164" fontId="0" fillId="0" borderId="0" xfId="0" applyNumberFormat="1"/>
    <xf numFmtId="0" fontId="0" fillId="0" borderId="0" xfId="0" applyFont="1"/>
    <xf numFmtId="0" fontId="14" fillId="0" borderId="0" xfId="0" applyFont="1"/>
    <xf numFmtId="0" fontId="14" fillId="0" borderId="0" xfId="3" applyFont="1"/>
    <xf numFmtId="0" fontId="4" fillId="0" borderId="0" xfId="8"/>
    <xf numFmtId="0" fontId="16" fillId="2" borderId="2" xfId="2" applyFont="1" applyFill="1" applyBorder="1" applyAlignment="1">
      <alignment horizontal="left" vertical="center" wrapText="1"/>
    </xf>
    <xf numFmtId="0" fontId="16" fillId="0" borderId="2" xfId="9" applyFont="1" applyFill="1" applyBorder="1" applyAlignment="1">
      <alignment horizontal="left" wrapText="1"/>
    </xf>
    <xf numFmtId="164" fontId="16" fillId="0" borderId="2" xfId="9" applyNumberFormat="1" applyFont="1" applyFill="1" applyBorder="1" applyAlignment="1">
      <alignment horizontal="right"/>
    </xf>
    <xf numFmtId="0" fontId="17" fillId="3" borderId="6" xfId="9" applyFont="1" applyFill="1" applyBorder="1" applyAlignment="1">
      <alignment horizontal="center" vertical="center" wrapText="1"/>
    </xf>
    <xf numFmtId="0" fontId="17" fillId="3" borderId="9" xfId="9" applyFont="1" applyFill="1" applyBorder="1" applyAlignment="1">
      <alignment horizontal="center" vertical="center" wrapText="1"/>
    </xf>
    <xf numFmtId="0" fontId="17" fillId="3" borderId="8" xfId="9" applyFont="1" applyFill="1" applyBorder="1" applyAlignment="1">
      <alignment horizontal="left" vertical="center"/>
    </xf>
    <xf numFmtId="0" fontId="16" fillId="2" borderId="2" xfId="9" applyFont="1" applyFill="1" applyBorder="1" applyAlignment="1">
      <alignment horizontal="left" wrapText="1"/>
    </xf>
    <xf numFmtId="164" fontId="16" fillId="2" borderId="2" xfId="9" applyNumberFormat="1" applyFont="1" applyFill="1" applyBorder="1" applyAlignment="1">
      <alignment horizontal="right"/>
    </xf>
    <xf numFmtId="0" fontId="14" fillId="0" borderId="1" xfId="0" applyFont="1" applyBorder="1"/>
    <xf numFmtId="0" fontId="14" fillId="0" borderId="1" xfId="0" applyFont="1" applyFill="1" applyBorder="1"/>
    <xf numFmtId="0" fontId="16" fillId="0" borderId="2" xfId="2" applyFont="1" applyFill="1" applyBorder="1" applyAlignment="1">
      <alignment horizontal="left" vertical="center" wrapText="1"/>
    </xf>
    <xf numFmtId="0" fontId="14" fillId="0" borderId="10" xfId="0" applyFont="1" applyBorder="1"/>
    <xf numFmtId="0" fontId="14" fillId="0" borderId="2" xfId="0" applyFont="1" applyBorder="1"/>
    <xf numFmtId="0" fontId="17" fillId="3" borderId="11" xfId="0" applyFont="1" applyFill="1" applyBorder="1" applyAlignment="1">
      <alignment horizontal="center"/>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4" fillId="2" borderId="1" xfId="0" applyFont="1" applyFill="1" applyBorder="1"/>
    <xf numFmtId="0" fontId="14" fillId="2" borderId="2" xfId="0" applyFont="1" applyFill="1" applyBorder="1"/>
    <xf numFmtId="0" fontId="17" fillId="3" borderId="0" xfId="0" applyFont="1" applyFill="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4" fillId="2" borderId="15" xfId="0" applyFont="1" applyFill="1" applyBorder="1"/>
    <xf numFmtId="0" fontId="14" fillId="0" borderId="15" xfId="0" applyFont="1" applyBorder="1"/>
    <xf numFmtId="0" fontId="14" fillId="0" borderId="16" xfId="0" applyFont="1" applyBorder="1"/>
    <xf numFmtId="0" fontId="14" fillId="2" borderId="17" xfId="0" applyFont="1" applyFill="1" applyBorder="1"/>
    <xf numFmtId="0" fontId="14" fillId="0" borderId="17" xfId="0" applyFont="1" applyBorder="1"/>
    <xf numFmtId="0" fontId="14" fillId="2" borderId="15" xfId="0" applyFont="1" applyFill="1" applyBorder="1" applyAlignment="1">
      <alignment vertical="center" wrapText="1"/>
    </xf>
    <xf numFmtId="0" fontId="14" fillId="0" borderId="1" xfId="0" applyFont="1" applyBorder="1" applyAlignment="1">
      <alignment vertical="center" wrapText="1"/>
    </xf>
    <xf numFmtId="0" fontId="14" fillId="2" borderId="1" xfId="0" applyFont="1" applyFill="1" applyBorder="1" applyAlignment="1">
      <alignment vertical="center"/>
    </xf>
    <xf numFmtId="0" fontId="16" fillId="0" borderId="10" xfId="2" applyFont="1" applyFill="1" applyBorder="1" applyAlignment="1">
      <alignment horizontal="left" vertical="center" wrapText="1"/>
    </xf>
    <xf numFmtId="0" fontId="18" fillId="0" borderId="0" xfId="0" applyFont="1"/>
    <xf numFmtId="0" fontId="2" fillId="0" borderId="0" xfId="10"/>
    <xf numFmtId="0" fontId="3" fillId="0" borderId="0" xfId="0" applyFont="1" applyAlignment="1"/>
    <xf numFmtId="0" fontId="14" fillId="0" borderId="2" xfId="0" applyFont="1" applyFill="1" applyBorder="1"/>
    <xf numFmtId="166" fontId="6" fillId="0" borderId="0" xfId="7" applyNumberFormat="1" applyFont="1" applyBorder="1" applyAlignment="1">
      <alignment horizontal="right" vertical="top"/>
    </xf>
    <xf numFmtId="164" fontId="6" fillId="0" borderId="0" xfId="7" applyNumberFormat="1" applyFont="1" applyBorder="1" applyAlignment="1">
      <alignment horizontal="right" vertical="top"/>
    </xf>
    <xf numFmtId="164" fontId="6" fillId="0" borderId="0" xfId="7" applyNumberFormat="1" applyFont="1" applyFill="1" applyBorder="1" applyAlignment="1">
      <alignment horizontal="right" vertical="top"/>
    </xf>
    <xf numFmtId="0" fontId="0" fillId="0" borderId="0" xfId="0" applyAlignment="1"/>
    <xf numFmtId="0" fontId="3" fillId="0" borderId="0" xfId="0" applyFont="1" applyAlignment="1">
      <alignment wrapText="1"/>
    </xf>
    <xf numFmtId="0" fontId="1" fillId="0" borderId="0" xfId="0" applyFont="1" applyBorder="1" applyAlignment="1">
      <alignment horizontal="center"/>
    </xf>
    <xf numFmtId="0" fontId="1" fillId="0" borderId="0" xfId="0" applyFont="1" applyBorder="1" applyAlignment="1"/>
    <xf numFmtId="0" fontId="6" fillId="0" borderId="0" xfId="0" applyFont="1" applyBorder="1" applyAlignment="1">
      <alignment horizontal="center"/>
    </xf>
    <xf numFmtId="0" fontId="7" fillId="0" borderId="0" xfId="0" applyFont="1" applyBorder="1" applyAlignment="1">
      <alignment horizontal="center"/>
    </xf>
    <xf numFmtId="0" fontId="25" fillId="0" borderId="23" xfId="11" applyFont="1" applyBorder="1" applyAlignment="1">
      <alignment horizontal="left"/>
    </xf>
    <xf numFmtId="0" fontId="16" fillId="0" borderId="2" xfId="11" applyFont="1" applyBorder="1" applyAlignment="1">
      <alignment horizontal="left" vertical="top" wrapText="1"/>
    </xf>
    <xf numFmtId="164" fontId="16" fillId="0" borderId="2" xfId="11" applyNumberFormat="1" applyFont="1" applyBorder="1" applyAlignment="1">
      <alignment horizontal="right" vertical="top"/>
    </xf>
    <xf numFmtId="0" fontId="17" fillId="3" borderId="6" xfId="11" applyFont="1" applyFill="1" applyBorder="1" applyAlignment="1">
      <alignment horizontal="center" vertical="center" wrapText="1"/>
    </xf>
    <xf numFmtId="0" fontId="17" fillId="3" borderId="7" xfId="11" applyFont="1" applyFill="1" applyBorder="1" applyAlignment="1">
      <alignment horizontal="center" vertical="center" wrapText="1"/>
    </xf>
    <xf numFmtId="0" fontId="17" fillId="3" borderId="9" xfId="11" applyFont="1" applyFill="1" applyBorder="1" applyAlignment="1">
      <alignment horizontal="center" vertical="center" wrapText="1"/>
    </xf>
    <xf numFmtId="0" fontId="17" fillId="3" borderId="8" xfId="11" applyFont="1" applyFill="1" applyBorder="1" applyAlignment="1">
      <alignment horizontal="center" vertical="center"/>
    </xf>
    <xf numFmtId="0" fontId="16" fillId="2" borderId="2" xfId="11" applyFont="1" applyFill="1" applyBorder="1" applyAlignment="1">
      <alignment horizontal="left" vertical="top" wrapText="1"/>
    </xf>
    <xf numFmtId="164" fontId="16" fillId="2" borderId="2" xfId="11" applyNumberFormat="1" applyFont="1" applyFill="1" applyBorder="1" applyAlignment="1">
      <alignment horizontal="right" vertical="top"/>
    </xf>
    <xf numFmtId="0" fontId="15" fillId="2" borderId="2" xfId="11" applyFont="1" applyFill="1" applyBorder="1" applyAlignment="1">
      <alignment horizontal="left" vertical="top" wrapText="1"/>
    </xf>
    <xf numFmtId="164" fontId="15" fillId="2" borderId="2" xfId="11" applyNumberFormat="1" applyFont="1" applyFill="1" applyBorder="1" applyAlignment="1">
      <alignment horizontal="right" vertical="top"/>
    </xf>
    <xf numFmtId="0" fontId="2" fillId="0" borderId="0" xfId="12"/>
    <xf numFmtId="0" fontId="15" fillId="2" borderId="2" xfId="9" applyFont="1" applyFill="1" applyBorder="1" applyAlignment="1">
      <alignment horizontal="left" wrapText="1"/>
    </xf>
    <xf numFmtId="164" fontId="8" fillId="2" borderId="2" xfId="0" applyNumberFormat="1" applyFont="1" applyFill="1" applyBorder="1"/>
    <xf numFmtId="0" fontId="0" fillId="0" borderId="0" xfId="0" applyAlignment="1"/>
    <xf numFmtId="164" fontId="16" fillId="0" borderId="2" xfId="1" applyNumberFormat="1" applyFont="1" applyBorder="1" applyAlignment="1">
      <alignment horizontal="right"/>
    </xf>
    <xf numFmtId="164" fontId="2" fillId="0" borderId="2" xfId="1" applyNumberFormat="1" applyFont="1" applyBorder="1" applyAlignment="1"/>
    <xf numFmtId="164" fontId="16" fillId="0" borderId="1" xfId="1" applyNumberFormat="1" applyFont="1" applyBorder="1" applyAlignment="1">
      <alignment horizontal="right"/>
    </xf>
    <xf numFmtId="164" fontId="14" fillId="0" borderId="1" xfId="0" applyNumberFormat="1" applyFont="1" applyBorder="1" applyAlignment="1"/>
    <xf numFmtId="0" fontId="16" fillId="0" borderId="2" xfId="1" applyFont="1" applyBorder="1" applyAlignment="1">
      <alignment horizontal="left" vertical="center" wrapText="1"/>
    </xf>
    <xf numFmtId="0" fontId="2" fillId="0" borderId="0" xfId="13"/>
    <xf numFmtId="0" fontId="11" fillId="0" borderId="23" xfId="13" applyFont="1" applyBorder="1" applyAlignment="1">
      <alignment horizontal="left"/>
    </xf>
    <xf numFmtId="0" fontId="5" fillId="0" borderId="0" xfId="4" applyFont="1" applyBorder="1" applyAlignment="1">
      <alignment horizontal="center"/>
    </xf>
    <xf numFmtId="0" fontId="9" fillId="0" borderId="0" xfId="0" applyFont="1" applyAlignment="1"/>
    <xf numFmtId="0" fontId="1" fillId="0" borderId="0" xfId="0" applyFont="1" applyAlignment="1"/>
    <xf numFmtId="0" fontId="2" fillId="0" borderId="0" xfId="14"/>
    <xf numFmtId="0" fontId="2" fillId="0" borderId="0" xfId="5" applyFont="1" applyBorder="1"/>
    <xf numFmtId="0" fontId="10" fillId="0" borderId="0" xfId="5" applyFont="1" applyBorder="1" applyAlignment="1">
      <alignment horizontal="center" wrapText="1"/>
    </xf>
    <xf numFmtId="0" fontId="10" fillId="0" borderId="0" xfId="5" applyFont="1" applyBorder="1" applyAlignment="1">
      <alignment horizontal="right" wrapText="1"/>
    </xf>
    <xf numFmtId="0" fontId="10" fillId="0" borderId="0" xfId="5" applyFont="1" applyBorder="1" applyAlignment="1">
      <alignment horizontal="left" vertical="top" wrapText="1"/>
    </xf>
    <xf numFmtId="164" fontId="10" fillId="0" borderId="0" xfId="5" applyNumberFormat="1" applyFont="1" applyBorder="1" applyAlignment="1">
      <alignment horizontal="right" vertical="top"/>
    </xf>
    <xf numFmtId="0" fontId="2" fillId="0" borderId="0" xfId="15"/>
    <xf numFmtId="0" fontId="11" fillId="0" borderId="23" xfId="15" applyFont="1" applyBorder="1" applyAlignment="1">
      <alignment horizontal="left"/>
    </xf>
    <xf numFmtId="0" fontId="11" fillId="0" borderId="33" xfId="15" applyFont="1" applyBorder="1" applyAlignment="1">
      <alignment horizontal="left"/>
    </xf>
    <xf numFmtId="0" fontId="2" fillId="0" borderId="0" xfId="0" applyFont="1" applyBorder="1" applyAlignment="1">
      <alignment horizontal="center" wrapText="1"/>
    </xf>
    <xf numFmtId="0" fontId="2" fillId="0" borderId="0" xfId="16"/>
    <xf numFmtId="0" fontId="11" fillId="0" borderId="0" xfId="16" applyFont="1" applyBorder="1" applyAlignment="1">
      <alignment horizontal="left"/>
    </xf>
    <xf numFmtId="0" fontId="11" fillId="0" borderId="40" xfId="16" applyFont="1" applyBorder="1" applyAlignment="1">
      <alignment horizontal="left"/>
    </xf>
    <xf numFmtId="166" fontId="16" fillId="0" borderId="2" xfId="16" applyNumberFormat="1" applyFont="1" applyBorder="1" applyAlignment="1">
      <alignment horizontal="right" vertical="top"/>
    </xf>
    <xf numFmtId="0" fontId="12" fillId="0" borderId="0" xfId="0" applyFont="1" applyAlignment="1"/>
    <xf numFmtId="0" fontId="6" fillId="0" borderId="0" xfId="0" applyFont="1" applyBorder="1" applyAlignment="1"/>
    <xf numFmtId="0" fontId="6" fillId="0" borderId="0" xfId="7" applyFont="1" applyBorder="1" applyAlignment="1">
      <alignment horizontal="left" vertical="top"/>
    </xf>
    <xf numFmtId="9" fontId="6" fillId="0" borderId="0" xfId="0" applyNumberFormat="1" applyFont="1" applyBorder="1" applyAlignment="1"/>
    <xf numFmtId="0" fontId="2" fillId="0" borderId="0" xfId="17"/>
    <xf numFmtId="0" fontId="11" fillId="0" borderId="23" xfId="17" applyFont="1" applyBorder="1" applyAlignment="1">
      <alignment horizontal="left"/>
    </xf>
    <xf numFmtId="0" fontId="11" fillId="0" borderId="42" xfId="17" applyFont="1" applyBorder="1" applyAlignment="1">
      <alignment horizontal="center"/>
    </xf>
    <xf numFmtId="0" fontId="11" fillId="0" borderId="0" xfId="17" applyFont="1" applyBorder="1" applyAlignment="1">
      <alignment horizontal="center"/>
    </xf>
    <xf numFmtId="0" fontId="2" fillId="0" borderId="0" xfId="18"/>
    <xf numFmtId="0" fontId="0" fillId="0" borderId="0" xfId="0" applyBorder="1"/>
    <xf numFmtId="0" fontId="16" fillId="0" borderId="2" xfId="19" applyFont="1" applyBorder="1" applyAlignment="1">
      <alignment horizontal="left" wrapText="1"/>
    </xf>
    <xf numFmtId="1" fontId="0" fillId="0" borderId="0" xfId="0" applyNumberFormat="1"/>
    <xf numFmtId="0" fontId="11" fillId="0" borderId="23" xfId="20" applyFont="1" applyBorder="1" applyAlignment="1">
      <alignment horizontal="left"/>
    </xf>
    <xf numFmtId="0" fontId="21" fillId="0" borderId="0" xfId="20" applyFont="1" applyBorder="1" applyAlignment="1">
      <alignment horizontal="center" vertical="center"/>
    </xf>
    <xf numFmtId="0" fontId="0" fillId="0" borderId="0" xfId="0" applyAlignment="1">
      <alignment vertical="center"/>
    </xf>
    <xf numFmtId="0" fontId="24" fillId="3" borderId="30" xfId="20" applyFont="1" applyFill="1" applyBorder="1" applyAlignment="1">
      <alignment horizontal="center" vertical="center"/>
    </xf>
    <xf numFmtId="0" fontId="24" fillId="3" borderId="31" xfId="20" applyFont="1" applyFill="1" applyBorder="1" applyAlignment="1">
      <alignment horizontal="center" vertical="center"/>
    </xf>
    <xf numFmtId="0" fontId="24" fillId="3" borderId="32" xfId="20" applyFont="1" applyFill="1" applyBorder="1" applyAlignment="1">
      <alignment horizontal="center" vertical="center"/>
    </xf>
    <xf numFmtId="0" fontId="24" fillId="3" borderId="30" xfId="20" applyNumberFormat="1" applyFont="1" applyFill="1" applyBorder="1" applyAlignment="1">
      <alignment horizontal="center" vertical="center"/>
    </xf>
    <xf numFmtId="0" fontId="24" fillId="3" borderId="31" xfId="20" applyNumberFormat="1" applyFont="1" applyFill="1" applyBorder="1" applyAlignment="1">
      <alignment horizontal="center" vertical="center"/>
    </xf>
    <xf numFmtId="0" fontId="24" fillId="3" borderId="32" xfId="20" applyFont="1" applyFill="1" applyBorder="1" applyAlignment="1">
      <alignment horizontal="center" vertical="center" wrapText="1"/>
    </xf>
    <xf numFmtId="0" fontId="24" fillId="3" borderId="43" xfId="20" applyFont="1" applyFill="1" applyBorder="1" applyAlignment="1">
      <alignment horizontal="center" vertical="center"/>
    </xf>
    <xf numFmtId="0" fontId="24" fillId="3" borderId="6" xfId="20" applyFont="1" applyFill="1" applyBorder="1" applyAlignment="1">
      <alignment horizontal="center" vertical="center"/>
    </xf>
    <xf numFmtId="0" fontId="24" fillId="3" borderId="7" xfId="20" applyFont="1" applyFill="1" applyBorder="1" applyAlignment="1">
      <alignment horizontal="center" vertical="center" wrapText="1"/>
    </xf>
    <xf numFmtId="0" fontId="24" fillId="3" borderId="8" xfId="20" applyFont="1" applyFill="1" applyBorder="1" applyAlignment="1">
      <alignment horizontal="left" vertical="center"/>
    </xf>
    <xf numFmtId="0" fontId="2" fillId="0" borderId="0" xfId="21"/>
    <xf numFmtId="0" fontId="10" fillId="0" borderId="0" xfId="3" applyFont="1" applyBorder="1" applyAlignment="1">
      <alignment horizontal="left"/>
    </xf>
    <xf numFmtId="0" fontId="2" fillId="0" borderId="0" xfId="22"/>
    <xf numFmtId="0" fontId="11" fillId="0" borderId="40" xfId="22" applyFont="1" applyBorder="1" applyAlignment="1">
      <alignment horizontal="left"/>
    </xf>
    <xf numFmtId="0" fontId="28" fillId="0" borderId="0" xfId="0" applyFont="1"/>
    <xf numFmtId="0" fontId="1" fillId="0" borderId="0" xfId="0" applyFont="1" applyBorder="1" applyAlignment="1"/>
    <xf numFmtId="0" fontId="14" fillId="2" borderId="2" xfId="0" applyFont="1" applyFill="1" applyBorder="1" applyAlignment="1">
      <alignment horizontal="left"/>
    </xf>
    <xf numFmtId="0" fontId="14" fillId="0" borderId="0" xfId="0" applyFont="1" applyBorder="1"/>
    <xf numFmtId="0" fontId="14" fillId="0" borderId="0" xfId="0" applyFont="1" applyFill="1" applyBorder="1"/>
    <xf numFmtId="0" fontId="16" fillId="0" borderId="44" xfId="2" applyFont="1" applyFill="1" applyBorder="1" applyAlignment="1">
      <alignment horizontal="left" vertical="center" wrapText="1"/>
    </xf>
    <xf numFmtId="0" fontId="0" fillId="0" borderId="0" xfId="0" applyAlignment="1"/>
    <xf numFmtId="0" fontId="16" fillId="4" borderId="2" xfId="11" applyFont="1" applyFill="1" applyBorder="1" applyAlignment="1">
      <alignment horizontal="left" vertical="top" wrapText="1"/>
    </xf>
    <xf numFmtId="164" fontId="16" fillId="4" borderId="2" xfId="11" applyNumberFormat="1" applyFont="1" applyFill="1" applyBorder="1" applyAlignment="1">
      <alignment horizontal="right" vertical="top"/>
    </xf>
    <xf numFmtId="1" fontId="14" fillId="0" borderId="2" xfId="0" applyNumberFormat="1" applyFont="1" applyBorder="1" applyAlignment="1"/>
    <xf numFmtId="166" fontId="26" fillId="0" borderId="2" xfId="13" applyNumberFormat="1" applyFont="1" applyBorder="1" applyAlignment="1">
      <alignment horizontal="right" vertical="center"/>
    </xf>
    <xf numFmtId="0" fontId="3" fillId="0" borderId="0" xfId="0" applyFont="1" applyAlignment="1">
      <alignment wrapText="1"/>
    </xf>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165" fontId="30" fillId="0" borderId="10" xfId="0" applyNumberFormat="1" applyFont="1" applyBorder="1" applyAlignment="1"/>
    <xf numFmtId="165" fontId="30" fillId="0" borderId="2" xfId="0" applyNumberFormat="1" applyFont="1" applyBorder="1" applyAlignment="1"/>
    <xf numFmtId="0" fontId="20" fillId="0" borderId="33" xfId="1" applyFont="1" applyBorder="1" applyAlignment="1">
      <alignment horizontal="left"/>
    </xf>
    <xf numFmtId="0" fontId="17" fillId="3" borderId="8" xfId="1" applyFont="1" applyFill="1" applyBorder="1" applyAlignment="1">
      <alignment horizontal="center" vertical="center"/>
    </xf>
    <xf numFmtId="0" fontId="17" fillId="3" borderId="9"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17" fillId="3" borderId="30"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wrapText="1"/>
    </xf>
    <xf numFmtId="0" fontId="16" fillId="0" borderId="2" xfId="1" applyFont="1" applyBorder="1" applyAlignment="1">
      <alignment horizontal="left" wrapText="1"/>
    </xf>
    <xf numFmtId="164" fontId="14" fillId="0" borderId="1" xfId="0" applyNumberFormat="1" applyFont="1" applyBorder="1"/>
    <xf numFmtId="164" fontId="14" fillId="0" borderId="0" xfId="0" applyNumberFormat="1" applyFont="1"/>
    <xf numFmtId="1" fontId="16" fillId="0" borderId="2" xfId="13" applyNumberFormat="1" applyFont="1" applyBorder="1" applyAlignment="1">
      <alignment horizontal="right" vertical="center"/>
    </xf>
    <xf numFmtId="164" fontId="16" fillId="0" borderId="2" xfId="13" applyNumberFormat="1" applyFont="1" applyBorder="1" applyAlignment="1">
      <alignment horizontal="right" vertical="center"/>
    </xf>
    <xf numFmtId="166" fontId="16" fillId="0" borderId="2" xfId="13" applyNumberFormat="1" applyFont="1" applyBorder="1" applyAlignment="1">
      <alignment horizontal="right" vertical="center"/>
    </xf>
    <xf numFmtId="0" fontId="17" fillId="3" borderId="8" xfId="13" applyFont="1" applyFill="1" applyBorder="1" applyAlignment="1">
      <alignment horizontal="center" wrapText="1"/>
    </xf>
    <xf numFmtId="0" fontId="17" fillId="3" borderId="8" xfId="13" applyFont="1" applyFill="1" applyBorder="1" applyAlignment="1">
      <alignment horizontal="center" vertical="center" wrapText="1"/>
    </xf>
    <xf numFmtId="164" fontId="14" fillId="0" borderId="2" xfId="0" applyNumberFormat="1" applyFont="1" applyBorder="1" applyAlignment="1"/>
    <xf numFmtId="0" fontId="17" fillId="3" borderId="8" xfId="15" applyFont="1" applyFill="1" applyBorder="1" applyAlignment="1">
      <alignment horizontal="center" vertical="center" wrapText="1"/>
    </xf>
    <xf numFmtId="0" fontId="17" fillId="3" borderId="18" xfId="15" applyFont="1" applyFill="1" applyBorder="1" applyAlignment="1">
      <alignment horizontal="center" vertical="center" wrapText="1"/>
    </xf>
    <xf numFmtId="166" fontId="26" fillId="0" borderId="2" xfId="16" applyNumberFormat="1" applyFont="1" applyBorder="1" applyAlignment="1">
      <alignment horizontal="right" vertical="top"/>
    </xf>
    <xf numFmtId="0" fontId="17" fillId="3" borderId="8" xfId="16" applyFont="1" applyFill="1" applyBorder="1" applyAlignment="1">
      <alignment horizontal="center" vertical="center" wrapText="1"/>
    </xf>
    <xf numFmtId="0" fontId="17" fillId="3" borderId="18" xfId="16" applyFont="1" applyFill="1" applyBorder="1" applyAlignment="1">
      <alignment horizontal="center" vertical="center" wrapText="1"/>
    </xf>
    <xf numFmtId="0" fontId="17" fillId="3" borderId="8" xfId="17" applyFont="1" applyFill="1" applyBorder="1" applyAlignment="1">
      <alignment horizontal="center" vertical="center"/>
    </xf>
    <xf numFmtId="0" fontId="20" fillId="0" borderId="23" xfId="18" applyFont="1" applyBorder="1" applyAlignment="1">
      <alignment horizontal="left"/>
    </xf>
    <xf numFmtId="0" fontId="17" fillId="3" borderId="8" xfId="18" applyFont="1" applyFill="1" applyBorder="1" applyAlignment="1">
      <alignment horizontal="center" vertical="center"/>
    </xf>
    <xf numFmtId="0" fontId="2" fillId="0" borderId="0" xfId="13" applyFont="1" applyAlignment="1">
      <alignment vertical="center"/>
    </xf>
    <xf numFmtId="0" fontId="20" fillId="0" borderId="23" xfId="19" applyFont="1" applyBorder="1" applyAlignment="1">
      <alignment horizontal="left"/>
    </xf>
    <xf numFmtId="0" fontId="17" fillId="3" borderId="8" xfId="19" applyFont="1" applyFill="1" applyBorder="1" applyAlignment="1">
      <alignment horizontal="left"/>
    </xf>
    <xf numFmtId="0" fontId="17" fillId="3" borderId="3" xfId="19" applyFont="1" applyFill="1" applyBorder="1" applyAlignment="1">
      <alignment horizontal="center" vertical="center" wrapText="1"/>
    </xf>
    <xf numFmtId="0" fontId="17" fillId="3" borderId="4" xfId="19" applyFont="1" applyFill="1" applyBorder="1" applyAlignment="1">
      <alignment horizontal="center" vertical="center" wrapText="1"/>
    </xf>
    <xf numFmtId="0" fontId="17" fillId="3" borderId="5" xfId="19" applyFont="1" applyFill="1" applyBorder="1" applyAlignment="1">
      <alignment horizontal="center" vertical="center" wrapText="1"/>
    </xf>
    <xf numFmtId="0" fontId="14" fillId="0" borderId="0" xfId="0" applyFont="1" applyAlignment="1"/>
    <xf numFmtId="164" fontId="16" fillId="0" borderId="2" xfId="20" applyNumberFormat="1" applyFont="1" applyBorder="1" applyAlignment="1">
      <alignment horizontal="right" vertical="top"/>
    </xf>
    <xf numFmtId="164" fontId="14" fillId="0" borderId="10" xfId="0" applyNumberFormat="1" applyFont="1" applyBorder="1" applyAlignment="1"/>
    <xf numFmtId="0" fontId="16" fillId="0" borderId="2" xfId="20" applyFont="1" applyFill="1" applyBorder="1" applyAlignment="1">
      <alignment horizontal="left" wrapText="1"/>
    </xf>
    <xf numFmtId="164" fontId="16" fillId="0" borderId="2" xfId="20" applyNumberFormat="1" applyFont="1" applyBorder="1" applyAlignment="1">
      <alignment horizontal="right"/>
    </xf>
    <xf numFmtId="0" fontId="16" fillId="0" borderId="2" xfId="22" applyFont="1" applyBorder="1" applyAlignment="1">
      <alignment horizontal="left" wrapText="1"/>
    </xf>
    <xf numFmtId="0" fontId="17" fillId="3" borderId="8" xfId="22" applyFont="1" applyFill="1" applyBorder="1" applyAlignment="1">
      <alignment horizontal="center" vertical="center" wrapText="1"/>
    </xf>
    <xf numFmtId="0" fontId="16" fillId="0" borderId="2" xfId="13" applyFont="1" applyBorder="1" applyAlignment="1">
      <alignment horizontal="left" vertical="center" wrapText="1"/>
    </xf>
    <xf numFmtId="0" fontId="32" fillId="0" borderId="0" xfId="0" applyFont="1"/>
    <xf numFmtId="0" fontId="17" fillId="3" borderId="11" xfId="0" applyFont="1" applyFill="1" applyBorder="1" applyAlignment="1">
      <alignment horizontal="center" vertical="center" wrapText="1"/>
    </xf>
    <xf numFmtId="0" fontId="34" fillId="0" borderId="1" xfId="23" applyFont="1" applyBorder="1" applyAlignment="1" applyProtection="1">
      <alignment vertical="center"/>
    </xf>
    <xf numFmtId="0" fontId="35" fillId="0" borderId="0" xfId="0" applyFont="1"/>
    <xf numFmtId="0" fontId="36" fillId="0" borderId="0" xfId="23" applyFont="1" applyAlignment="1" applyProtection="1"/>
    <xf numFmtId="0" fontId="10" fillId="0" borderId="0" xfId="3" applyFont="1" applyBorder="1" applyAlignment="1">
      <alignment horizontal="center" wrapText="1"/>
    </xf>
    <xf numFmtId="0" fontId="10" fillId="0" borderId="0" xfId="3" applyFont="1" applyBorder="1" applyAlignment="1">
      <alignment horizontal="left" vertical="top" wrapText="1"/>
    </xf>
    <xf numFmtId="164" fontId="10" fillId="0" borderId="0" xfId="21" applyNumberFormat="1" applyFont="1" applyBorder="1" applyAlignment="1">
      <alignment horizontal="right" vertical="top"/>
    </xf>
    <xf numFmtId="166" fontId="10" fillId="0" borderId="0" xfId="21" applyNumberFormat="1" applyFont="1" applyBorder="1" applyAlignment="1">
      <alignment horizontal="right" vertical="top"/>
    </xf>
    <xf numFmtId="166" fontId="10" fillId="0" borderId="0" xfId="3" applyNumberFormat="1" applyFont="1" applyBorder="1" applyAlignment="1">
      <alignment horizontal="right" vertical="top"/>
    </xf>
    <xf numFmtId="0" fontId="2" fillId="0" borderId="0" xfId="21" applyFont="1"/>
    <xf numFmtId="0" fontId="10" fillId="0" borderId="0" xfId="19" applyFont="1" applyFill="1" applyBorder="1" applyAlignment="1">
      <alignment horizontal="left"/>
    </xf>
    <xf numFmtId="0" fontId="37" fillId="0" borderId="0" xfId="19" applyFont="1" applyFill="1" applyBorder="1" applyAlignment="1">
      <alignment horizontal="center" wrapText="1"/>
    </xf>
    <xf numFmtId="0" fontId="9" fillId="0" borderId="0" xfId="0" applyFont="1" applyFill="1" applyBorder="1"/>
    <xf numFmtId="0" fontId="37" fillId="0" borderId="0" xfId="19" applyFont="1" applyFill="1" applyBorder="1" applyAlignment="1">
      <alignment horizontal="left"/>
    </xf>
    <xf numFmtId="0" fontId="2" fillId="0" borderId="0" xfId="19" applyFont="1" applyFill="1" applyBorder="1" applyAlignment="1">
      <alignment horizontal="left" wrapText="1"/>
    </xf>
    <xf numFmtId="164" fontId="2" fillId="0" borderId="0" xfId="19" applyNumberFormat="1" applyFont="1" applyFill="1" applyBorder="1" applyAlignment="1">
      <alignment horizontal="right"/>
    </xf>
    <xf numFmtId="168" fontId="2" fillId="0" borderId="0" xfId="19" applyNumberFormat="1" applyFont="1" applyFill="1" applyBorder="1" applyAlignment="1">
      <alignment horizontal="right"/>
    </xf>
    <xf numFmtId="0" fontId="3" fillId="0" borderId="0" xfId="0" applyFont="1" applyAlignment="1">
      <alignment wrapText="1"/>
    </xf>
    <xf numFmtId="0" fontId="14" fillId="0" borderId="19" xfId="0" applyFont="1" applyBorder="1" applyAlignment="1">
      <alignment wrapText="1"/>
    </xf>
    <xf numFmtId="0" fontId="17" fillId="3" borderId="46" xfId="1" applyFont="1" applyFill="1" applyBorder="1" applyAlignment="1">
      <alignment horizontal="center" vertical="center" wrapText="1"/>
    </xf>
    <xf numFmtId="0" fontId="17" fillId="3" borderId="47" xfId="0" applyFont="1" applyFill="1" applyBorder="1" applyAlignment="1">
      <alignment horizontal="center" vertical="center"/>
    </xf>
    <xf numFmtId="164" fontId="11" fillId="0" borderId="48" xfId="1" applyNumberFormat="1" applyFont="1" applyBorder="1" applyAlignment="1">
      <alignment horizontal="right" vertical="center"/>
    </xf>
    <xf numFmtId="164" fontId="11" fillId="0" borderId="40" xfId="1" applyNumberFormat="1" applyFont="1" applyBorder="1" applyAlignment="1">
      <alignment horizontal="right" vertical="center"/>
    </xf>
    <xf numFmtId="164" fontId="11" fillId="0" borderId="22" xfId="1" applyNumberFormat="1" applyFont="1" applyBorder="1" applyAlignment="1">
      <alignment horizontal="right" vertical="center"/>
    </xf>
    <xf numFmtId="0" fontId="14" fillId="0" borderId="49" xfId="0" applyFont="1" applyBorder="1"/>
    <xf numFmtId="164" fontId="11" fillId="0" borderId="50" xfId="1" applyNumberFormat="1" applyFont="1" applyBorder="1" applyAlignment="1">
      <alignment horizontal="right" vertical="center"/>
    </xf>
    <xf numFmtId="0" fontId="16" fillId="0" borderId="0" xfId="1" applyFont="1" applyBorder="1" applyAlignment="1">
      <alignment horizontal="left" wrapText="1"/>
    </xf>
    <xf numFmtId="164" fontId="16" fillId="0" borderId="0" xfId="1" applyNumberFormat="1" applyFont="1" applyBorder="1" applyAlignment="1">
      <alignment horizontal="right"/>
    </xf>
    <xf numFmtId="164" fontId="2" fillId="0" borderId="0" xfId="1" applyNumberFormat="1" applyFont="1" applyBorder="1" applyAlignment="1"/>
    <xf numFmtId="164" fontId="14" fillId="0" borderId="0" xfId="0" applyNumberFormat="1" applyFont="1" applyBorder="1"/>
    <xf numFmtId="164" fontId="14" fillId="0" borderId="0" xfId="0" applyNumberFormat="1" applyFont="1" applyBorder="1" applyAlignment="1"/>
    <xf numFmtId="164" fontId="16" fillId="0" borderId="0" xfId="1" applyNumberFormat="1" applyFont="1" applyBorder="1" applyAlignment="1">
      <alignment horizontal="left"/>
    </xf>
    <xf numFmtId="164" fontId="26" fillId="0" borderId="0" xfId="1" applyNumberFormat="1" applyFont="1" applyBorder="1" applyAlignment="1">
      <alignment horizontal="left"/>
    </xf>
    <xf numFmtId="0" fontId="27" fillId="0" borderId="0" xfId="0" applyFont="1" applyAlignment="1">
      <alignment vertical="top" wrapText="1"/>
    </xf>
    <xf numFmtId="0" fontId="31" fillId="0" borderId="0" xfId="0" applyFont="1" applyAlignment="1">
      <alignment vertical="top" wrapText="1"/>
    </xf>
    <xf numFmtId="0" fontId="3" fillId="0" borderId="0" xfId="0" applyFont="1" applyAlignment="1">
      <alignment vertical="center" wrapText="1"/>
    </xf>
    <xf numFmtId="0" fontId="0" fillId="0" borderId="0" xfId="0" applyAlignment="1"/>
    <xf numFmtId="0" fontId="31" fillId="0" borderId="0" xfId="0" applyFont="1" applyAlignment="1">
      <alignment vertical="top"/>
    </xf>
    <xf numFmtId="0" fontId="16" fillId="0" borderId="0" xfId="13" applyFont="1" applyFill="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left"/>
    </xf>
    <xf numFmtId="1" fontId="10" fillId="0" borderId="0" xfId="14" applyNumberFormat="1" applyFont="1" applyBorder="1" applyAlignment="1">
      <alignment horizontal="right" vertical="top"/>
    </xf>
    <xf numFmtId="166" fontId="10" fillId="0" borderId="0" xfId="14" applyNumberFormat="1" applyFont="1" applyBorder="1" applyAlignment="1">
      <alignment horizontal="right" vertical="top"/>
    </xf>
    <xf numFmtId="164" fontId="10" fillId="0" borderId="0" xfId="14" applyNumberFormat="1" applyFont="1" applyBorder="1" applyAlignment="1">
      <alignment horizontal="right" vertical="top"/>
    </xf>
    <xf numFmtId="167" fontId="10" fillId="0" borderId="0" xfId="14" applyNumberFormat="1" applyFont="1" applyBorder="1" applyAlignment="1">
      <alignment horizontal="right" vertical="top"/>
    </xf>
    <xf numFmtId="0" fontId="9" fillId="0" borderId="0" xfId="0" applyFont="1" applyBorder="1" applyAlignment="1"/>
    <xf numFmtId="169" fontId="9" fillId="0" borderId="0" xfId="0" applyNumberFormat="1" applyFont="1" applyBorder="1"/>
    <xf numFmtId="0" fontId="10" fillId="0" borderId="0" xfId="4" applyFont="1" applyBorder="1" applyAlignment="1">
      <alignment horizontal="center"/>
    </xf>
    <xf numFmtId="164" fontId="10" fillId="0" borderId="0" xfId="4" applyNumberFormat="1" applyFont="1" applyBorder="1" applyAlignment="1">
      <alignment horizontal="right" vertical="top"/>
    </xf>
    <xf numFmtId="166" fontId="10" fillId="0" borderId="0" xfId="4" applyNumberFormat="1" applyFont="1" applyBorder="1" applyAlignment="1">
      <alignment horizontal="right" vertical="top"/>
    </xf>
    <xf numFmtId="1" fontId="10" fillId="0" borderId="0" xfId="4" applyNumberFormat="1" applyFont="1" applyBorder="1" applyAlignment="1">
      <alignment horizontal="right" vertical="top"/>
    </xf>
    <xf numFmtId="0" fontId="16" fillId="0" borderId="52" xfId="15" applyFont="1" applyBorder="1" applyAlignment="1">
      <alignment horizontal="left" vertical="center" wrapText="1"/>
    </xf>
    <xf numFmtId="164" fontId="11" fillId="0" borderId="51" xfId="1" applyNumberFormat="1" applyFont="1" applyBorder="1" applyAlignment="1">
      <alignment horizontal="right" vertical="center"/>
    </xf>
    <xf numFmtId="166" fontId="26" fillId="0" borderId="55" xfId="15" applyNumberFormat="1" applyFont="1" applyBorder="1" applyAlignment="1">
      <alignment horizontal="right" vertical="center"/>
    </xf>
    <xf numFmtId="166" fontId="26" fillId="0" borderId="55" xfId="15" applyNumberFormat="1" applyFont="1" applyBorder="1" applyAlignment="1">
      <alignment horizontal="right"/>
    </xf>
    <xf numFmtId="166" fontId="16" fillId="0" borderId="53" xfId="15" applyNumberFormat="1" applyFont="1" applyBorder="1" applyAlignment="1">
      <alignment horizontal="right" vertical="center"/>
    </xf>
    <xf numFmtId="166" fontId="16" fillId="0" borderId="53" xfId="15" applyNumberFormat="1" applyFont="1" applyBorder="1" applyAlignment="1">
      <alignment horizontal="right"/>
    </xf>
    <xf numFmtId="166" fontId="16" fillId="0" borderId="55" xfId="15" applyNumberFormat="1" applyFont="1" applyBorder="1" applyAlignment="1">
      <alignment horizontal="right" vertical="center"/>
    </xf>
    <xf numFmtId="166" fontId="16" fillId="0" borderId="55" xfId="15" applyNumberFormat="1" applyFont="1" applyBorder="1" applyAlignment="1">
      <alignment horizontal="right"/>
    </xf>
    <xf numFmtId="0" fontId="28" fillId="0" borderId="0" xfId="0" applyFont="1" applyBorder="1"/>
    <xf numFmtId="9" fontId="2" fillId="0" borderId="0" xfId="0" applyNumberFormat="1" applyFont="1" applyBorder="1"/>
    <xf numFmtId="9" fontId="2" fillId="0" borderId="0" xfId="5" applyNumberFormat="1" applyFont="1" applyBorder="1" applyAlignment="1">
      <alignment horizontal="right" vertical="top"/>
    </xf>
    <xf numFmtId="169" fontId="28" fillId="0" borderId="0" xfId="0" applyNumberFormat="1" applyFont="1" applyBorder="1"/>
    <xf numFmtId="0" fontId="2" fillId="0" borderId="0" xfId="0" applyFont="1" applyBorder="1" applyAlignment="1">
      <alignment horizontal="center"/>
    </xf>
    <xf numFmtId="0" fontId="16" fillId="0" borderId="56" xfId="16" applyFont="1" applyBorder="1" applyAlignment="1">
      <alignment vertical="center" wrapText="1"/>
    </xf>
    <xf numFmtId="0" fontId="16" fillId="0" borderId="20" xfId="16" applyFont="1" applyBorder="1" applyAlignment="1">
      <alignment vertical="center" wrapText="1"/>
    </xf>
    <xf numFmtId="0" fontId="16" fillId="0" borderId="44" xfId="16" applyFont="1" applyBorder="1" applyAlignment="1">
      <alignment vertical="center" wrapText="1"/>
    </xf>
    <xf numFmtId="0" fontId="16" fillId="0" borderId="19" xfId="16" applyFont="1" applyBorder="1" applyAlignment="1">
      <alignment vertical="center" wrapText="1"/>
    </xf>
    <xf numFmtId="0" fontId="10" fillId="0" borderId="0" xfId="6" applyFont="1" applyBorder="1" applyAlignment="1">
      <alignment horizontal="left"/>
    </xf>
    <xf numFmtId="164" fontId="2" fillId="0" borderId="0" xfId="0" applyNumberFormat="1" applyFont="1" applyBorder="1"/>
    <xf numFmtId="164" fontId="2" fillId="0" borderId="0" xfId="6" applyNumberFormat="1" applyFont="1" applyBorder="1" applyAlignment="1">
      <alignment horizontal="right" vertical="top"/>
    </xf>
    <xf numFmtId="166" fontId="2" fillId="0" borderId="0" xfId="6" applyNumberFormat="1" applyFont="1" applyBorder="1" applyAlignment="1">
      <alignment horizontal="right" vertical="top"/>
    </xf>
    <xf numFmtId="0" fontId="17" fillId="3" borderId="60" xfId="19" applyFont="1" applyFill="1" applyBorder="1" applyAlignment="1">
      <alignment horizontal="left"/>
    </xf>
    <xf numFmtId="0" fontId="0" fillId="0" borderId="0" xfId="0"/>
    <xf numFmtId="0" fontId="17" fillId="3" borderId="61" xfId="19" applyFont="1" applyFill="1" applyBorder="1" applyAlignment="1">
      <alignment horizontal="center" wrapText="1"/>
    </xf>
    <xf numFmtId="0" fontId="16" fillId="0" borderId="52" xfId="19" applyFont="1" applyBorder="1" applyAlignment="1">
      <alignment horizontal="left" wrapText="1"/>
    </xf>
    <xf numFmtId="0" fontId="17" fillId="3" borderId="62" xfId="19" applyFont="1" applyFill="1" applyBorder="1" applyAlignment="1">
      <alignment horizontal="center" wrapText="1"/>
    </xf>
    <xf numFmtId="0" fontId="17" fillId="3" borderId="63" xfId="19" applyFont="1" applyFill="1" applyBorder="1" applyAlignment="1">
      <alignment horizontal="center" wrapText="1"/>
    </xf>
    <xf numFmtId="0" fontId="0" fillId="0" borderId="0" xfId="0"/>
    <xf numFmtId="0" fontId="0" fillId="0" borderId="0" xfId="0" applyFill="1" applyBorder="1"/>
    <xf numFmtId="0" fontId="24" fillId="3" borderId="46" xfId="20" applyFont="1" applyFill="1" applyBorder="1" applyAlignment="1">
      <alignment horizontal="center" vertical="center"/>
    </xf>
    <xf numFmtId="0" fontId="24" fillId="3" borderId="47" xfId="20" applyNumberFormat="1" applyFont="1" applyFill="1" applyBorder="1" applyAlignment="1">
      <alignment horizontal="center" vertical="center"/>
    </xf>
    <xf numFmtId="164" fontId="11" fillId="0" borderId="65" xfId="1" applyNumberFormat="1" applyFont="1" applyBorder="1" applyAlignment="1">
      <alignment horizontal="right" vertical="center"/>
    </xf>
    <xf numFmtId="164" fontId="11" fillId="0" borderId="65" xfId="1" applyNumberFormat="1" applyFont="1" applyBorder="1" applyAlignment="1">
      <alignment horizontal="right" vertical="center"/>
    </xf>
    <xf numFmtId="164" fontId="11" fillId="0" borderId="48" xfId="1" applyNumberFormat="1" applyFont="1" applyBorder="1" applyAlignment="1">
      <alignment horizontal="right" vertical="center"/>
    </xf>
    <xf numFmtId="164" fontId="11" fillId="0" borderId="57" xfId="1" applyNumberFormat="1" applyFont="1" applyBorder="1" applyAlignment="1">
      <alignment horizontal="right" vertical="center"/>
    </xf>
    <xf numFmtId="0" fontId="0" fillId="0" borderId="0" xfId="0"/>
    <xf numFmtId="164" fontId="11" fillId="0" borderId="65" xfId="1" applyNumberFormat="1" applyFont="1" applyBorder="1" applyAlignment="1">
      <alignment horizontal="right" vertical="center"/>
    </xf>
    <xf numFmtId="164" fontId="11" fillId="0" borderId="48" xfId="1" applyNumberFormat="1" applyFont="1" applyBorder="1" applyAlignment="1">
      <alignment horizontal="right" vertical="center"/>
    </xf>
    <xf numFmtId="164" fontId="11" fillId="0" borderId="66" xfId="1" applyNumberFormat="1" applyFont="1" applyBorder="1" applyAlignment="1">
      <alignment horizontal="right" vertical="center"/>
    </xf>
    <xf numFmtId="164" fontId="11" fillId="0" borderId="58" xfId="1" applyNumberFormat="1" applyFont="1" applyBorder="1" applyAlignment="1">
      <alignment horizontal="right" vertical="center"/>
    </xf>
    <xf numFmtId="164" fontId="11" fillId="0" borderId="57" xfId="1" applyNumberFormat="1" applyFont="1" applyBorder="1" applyAlignment="1">
      <alignment horizontal="right" vertical="center"/>
    </xf>
    <xf numFmtId="164" fontId="11" fillId="0" borderId="59" xfId="1" applyNumberFormat="1" applyFont="1" applyBorder="1" applyAlignment="1">
      <alignment horizontal="right" vertical="center"/>
    </xf>
    <xf numFmtId="164" fontId="11" fillId="0" borderId="40" xfId="1" applyNumberFormat="1" applyFont="1" applyBorder="1" applyAlignment="1">
      <alignment horizontal="right" vertical="center"/>
    </xf>
    <xf numFmtId="164" fontId="11" fillId="0" borderId="67" xfId="1" applyNumberFormat="1" applyFont="1" applyBorder="1" applyAlignment="1">
      <alignment horizontal="right" vertical="center"/>
    </xf>
    <xf numFmtId="164" fontId="11" fillId="0" borderId="68" xfId="1" applyNumberFormat="1" applyFont="1" applyBorder="1" applyAlignment="1">
      <alignment horizontal="right" vertical="center"/>
    </xf>
    <xf numFmtId="164" fontId="11" fillId="0" borderId="69" xfId="1" applyNumberFormat="1" applyFont="1" applyBorder="1" applyAlignment="1">
      <alignment horizontal="right" vertical="center"/>
    </xf>
    <xf numFmtId="164" fontId="11" fillId="0" borderId="70" xfId="1" applyNumberFormat="1" applyFont="1" applyBorder="1" applyAlignment="1">
      <alignment horizontal="right" vertical="center"/>
    </xf>
    <xf numFmtId="0" fontId="10" fillId="0" borderId="0" xfId="1" applyFont="1" applyBorder="1" applyAlignment="1">
      <alignment horizontal="left" vertical="top" wrapText="1"/>
    </xf>
    <xf numFmtId="165" fontId="9" fillId="0" borderId="0" xfId="0" applyNumberFormat="1" applyFont="1" applyBorder="1" applyAlignment="1"/>
    <xf numFmtId="0" fontId="16" fillId="0" borderId="0" xfId="22" applyFont="1" applyFill="1" applyBorder="1" applyAlignment="1">
      <alignment horizontal="left"/>
    </xf>
    <xf numFmtId="0" fontId="16" fillId="0" borderId="52" xfId="22" applyFont="1" applyBorder="1" applyAlignment="1">
      <alignment horizontal="left" wrapText="1"/>
    </xf>
    <xf numFmtId="166" fontId="26" fillId="0" borderId="53" xfId="22" applyNumberFormat="1" applyFont="1" applyBorder="1" applyAlignment="1">
      <alignment horizontal="right"/>
    </xf>
    <xf numFmtId="164" fontId="16" fillId="0" borderId="10" xfId="22" applyNumberFormat="1" applyFont="1" applyBorder="1" applyAlignment="1">
      <alignment horizontal="right"/>
    </xf>
    <xf numFmtId="164" fontId="16" fillId="0" borderId="51" xfId="24" applyNumberFormat="1" applyFont="1" applyBorder="1" applyAlignment="1">
      <alignment horizontal="right" vertical="center"/>
    </xf>
    <xf numFmtId="166" fontId="26" fillId="0" borderId="55" xfId="22" applyNumberFormat="1" applyFont="1" applyBorder="1" applyAlignment="1">
      <alignment horizontal="right"/>
    </xf>
    <xf numFmtId="166" fontId="26" fillId="0" borderId="52" xfId="22" applyNumberFormat="1" applyFont="1" applyBorder="1" applyAlignment="1">
      <alignment horizontal="right"/>
    </xf>
    <xf numFmtId="164" fontId="16" fillId="0" borderId="51" xfId="1" applyNumberFormat="1" applyFont="1" applyBorder="1" applyAlignment="1">
      <alignment horizontal="right" vertical="center"/>
    </xf>
    <xf numFmtId="166" fontId="16" fillId="0" borderId="53" xfId="22" applyNumberFormat="1" applyFont="1" applyBorder="1" applyAlignment="1">
      <alignment horizontal="right"/>
    </xf>
    <xf numFmtId="0" fontId="0" fillId="0" borderId="0" xfId="0"/>
    <xf numFmtId="0" fontId="33" fillId="0" borderId="1" xfId="23" applyBorder="1" applyAlignment="1" applyProtection="1">
      <alignment vertical="center"/>
    </xf>
    <xf numFmtId="0" fontId="41" fillId="0" borderId="0" xfId="0" applyFont="1" applyFill="1" applyAlignment="1">
      <alignment vertical="center"/>
    </xf>
    <xf numFmtId="0" fontId="1" fillId="0" borderId="0" xfId="0" applyFont="1" applyFill="1" applyAlignment="1">
      <alignment vertical="center"/>
    </xf>
    <xf numFmtId="0" fontId="38" fillId="0" borderId="0" xfId="0" applyFont="1"/>
    <xf numFmtId="164" fontId="16" fillId="4" borderId="2" xfId="9" applyNumberFormat="1" applyFont="1" applyFill="1" applyBorder="1" applyAlignment="1">
      <alignment horizontal="right"/>
    </xf>
    <xf numFmtId="0" fontId="16" fillId="0" borderId="2" xfId="16" applyFont="1" applyBorder="1" applyAlignment="1">
      <alignment horizontal="left" vertical="center" wrapText="1"/>
    </xf>
    <xf numFmtId="0" fontId="14" fillId="0" borderId="51" xfId="0" applyFont="1" applyBorder="1"/>
    <xf numFmtId="0" fontId="42" fillId="0" borderId="0" xfId="0" applyFont="1"/>
    <xf numFmtId="0" fontId="43" fillId="0" borderId="0" xfId="0" applyFont="1"/>
    <xf numFmtId="0" fontId="2" fillId="0" borderId="0" xfId="12" applyFont="1"/>
    <xf numFmtId="0" fontId="26" fillId="0" borderId="42" xfId="2" applyFont="1" applyFill="1" applyBorder="1" applyAlignment="1">
      <alignment horizontal="left" vertical="center" wrapText="1"/>
    </xf>
    <xf numFmtId="0" fontId="13" fillId="0" borderId="0" xfId="0" applyFont="1"/>
    <xf numFmtId="0" fontId="14" fillId="0" borderId="0" xfId="0" applyFont="1" applyAlignment="1">
      <alignment vertical="top" wrapText="1"/>
    </xf>
    <xf numFmtId="0" fontId="42" fillId="0" borderId="0" xfId="0" applyFont="1" applyAlignment="1">
      <alignment wrapText="1"/>
    </xf>
    <xf numFmtId="0" fontId="43" fillId="0" borderId="0" xfId="0" applyFont="1" applyAlignment="1">
      <alignment vertical="top"/>
    </xf>
    <xf numFmtId="164" fontId="2" fillId="0" borderId="2" xfId="11" applyNumberFormat="1" applyFont="1" applyBorder="1" applyAlignment="1">
      <alignment horizontal="right" vertical="top"/>
    </xf>
    <xf numFmtId="164" fontId="2" fillId="2" borderId="2" xfId="9" applyNumberFormat="1" applyFont="1" applyFill="1" applyBorder="1" applyAlignment="1">
      <alignment horizontal="right"/>
    </xf>
    <xf numFmtId="0" fontId="14" fillId="0" borderId="0" xfId="0" applyFont="1" applyAlignment="1">
      <alignment vertical="top"/>
    </xf>
    <xf numFmtId="0" fontId="43" fillId="0" borderId="0" xfId="0" applyFont="1" applyAlignment="1">
      <alignment vertical="top"/>
    </xf>
    <xf numFmtId="0" fontId="0" fillId="0" borderId="0" xfId="0" applyAlignment="1"/>
    <xf numFmtId="0" fontId="16" fillId="0" borderId="52" xfId="17" applyFont="1" applyFill="1" applyBorder="1" applyAlignment="1">
      <alignment horizontal="left" wrapText="1"/>
    </xf>
    <xf numFmtId="0" fontId="16" fillId="0" borderId="52" xfId="17" applyFont="1" applyBorder="1" applyAlignment="1">
      <alignment horizontal="left" vertical="center" wrapText="1"/>
    </xf>
    <xf numFmtId="169" fontId="11" fillId="0" borderId="51" xfId="1" applyNumberFormat="1" applyFont="1" applyBorder="1" applyAlignment="1">
      <alignment horizontal="right" vertical="center"/>
    </xf>
    <xf numFmtId="166" fontId="11" fillId="0" borderId="51" xfId="1" applyNumberFormat="1" applyFont="1" applyBorder="1" applyAlignment="1">
      <alignment horizontal="right" vertical="center"/>
    </xf>
    <xf numFmtId="164" fontId="0" fillId="0" borderId="51" xfId="0" applyNumberFormat="1" applyBorder="1"/>
    <xf numFmtId="169" fontId="0" fillId="0" borderId="51" xfId="0" applyNumberFormat="1" applyBorder="1"/>
    <xf numFmtId="0" fontId="16" fillId="0" borderId="52" xfId="16" applyNumberFormat="1" applyFont="1" applyBorder="1" applyAlignment="1">
      <alignment horizontal="left" vertical="top" wrapText="1"/>
    </xf>
    <xf numFmtId="1" fontId="14" fillId="0" borderId="10" xfId="0" applyNumberFormat="1" applyFont="1" applyBorder="1" applyAlignment="1"/>
    <xf numFmtId="166" fontId="26" fillId="0" borderId="10" xfId="16" applyNumberFormat="1" applyFont="1" applyBorder="1" applyAlignment="1">
      <alignment horizontal="right" vertical="top"/>
    </xf>
    <xf numFmtId="166" fontId="16" fillId="0" borderId="10" xfId="16" applyNumberFormat="1" applyFont="1" applyBorder="1" applyAlignment="1">
      <alignment horizontal="right" vertical="top"/>
    </xf>
    <xf numFmtId="164" fontId="11" fillId="0" borderId="51" xfId="25" applyNumberFormat="1" applyFont="1" applyBorder="1" applyAlignment="1">
      <alignment horizontal="right" vertical="center"/>
    </xf>
    <xf numFmtId="166" fontId="11" fillId="0" borderId="51" xfId="25" applyNumberFormat="1" applyFont="1" applyBorder="1" applyAlignment="1">
      <alignment horizontal="right" vertical="center"/>
    </xf>
    <xf numFmtId="166" fontId="47" fillId="0" borderId="51" xfId="25" applyNumberFormat="1" applyFont="1" applyBorder="1" applyAlignment="1">
      <alignment horizontal="right" vertical="center"/>
    </xf>
    <xf numFmtId="0" fontId="2" fillId="0" borderId="0" xfId="15" applyFont="1" applyBorder="1" applyAlignment="1">
      <alignment vertical="center" wrapText="1"/>
    </xf>
    <xf numFmtId="0" fontId="2" fillId="0" borderId="0" xfId="15" applyFont="1" applyBorder="1" applyAlignment="1">
      <alignment horizontal="left" vertical="center" wrapText="1"/>
    </xf>
    <xf numFmtId="0" fontId="2" fillId="0" borderId="0" xfId="0" applyFont="1" applyBorder="1" applyAlignment="1"/>
    <xf numFmtId="9" fontId="28" fillId="0" borderId="0" xfId="0" applyNumberFormat="1" applyFont="1" applyBorder="1"/>
    <xf numFmtId="0" fontId="16" fillId="0" borderId="52" xfId="18" applyFont="1" applyBorder="1" applyAlignment="1">
      <alignment horizontal="left" wrapText="1"/>
    </xf>
    <xf numFmtId="0" fontId="16" fillId="0" borderId="52" xfId="18" applyFont="1" applyBorder="1" applyAlignment="1">
      <alignment horizontal="left" vertical="center" wrapText="1"/>
    </xf>
    <xf numFmtId="169" fontId="11" fillId="0" borderId="51" xfId="25" applyNumberFormat="1" applyFont="1" applyBorder="1" applyAlignment="1">
      <alignment horizontal="right" vertical="center"/>
    </xf>
    <xf numFmtId="0" fontId="16" fillId="0" borderId="52" xfId="20" applyFont="1" applyBorder="1" applyAlignment="1">
      <alignment horizontal="left" vertical="top" wrapText="1"/>
    </xf>
    <xf numFmtId="0" fontId="24" fillId="3" borderId="61" xfId="20" applyFont="1" applyFill="1" applyBorder="1" applyAlignment="1">
      <alignment horizontal="center" vertical="center" wrapText="1"/>
    </xf>
    <xf numFmtId="1" fontId="16" fillId="0" borderId="10" xfId="19" applyNumberFormat="1" applyFont="1" applyBorder="1" applyAlignment="1">
      <alignment horizontal="right"/>
    </xf>
    <xf numFmtId="0" fontId="24" fillId="3" borderId="62" xfId="20" applyFont="1" applyFill="1" applyBorder="1" applyAlignment="1">
      <alignment horizontal="center" vertical="center" wrapText="1"/>
    </xf>
    <xf numFmtId="1" fontId="14" fillId="0" borderId="53" xfId="0" applyNumberFormat="1" applyFont="1" applyBorder="1"/>
    <xf numFmtId="0" fontId="0" fillId="0" borderId="0" xfId="0"/>
    <xf numFmtId="20" fontId="14" fillId="0" borderId="0" xfId="0" applyNumberFormat="1" applyFont="1"/>
    <xf numFmtId="0" fontId="17" fillId="3" borderId="72" xfId="19" applyFont="1" applyFill="1" applyBorder="1" applyAlignment="1">
      <alignment horizontal="center" vertical="center" wrapText="1"/>
    </xf>
    <xf numFmtId="0" fontId="0" fillId="0" borderId="0" xfId="0"/>
    <xf numFmtId="0" fontId="16" fillId="0" borderId="51" xfId="19" applyFont="1" applyBorder="1" applyAlignment="1">
      <alignment horizontal="left" wrapText="1"/>
    </xf>
    <xf numFmtId="164" fontId="48" fillId="0" borderId="51" xfId="24" applyNumberFormat="1" applyFont="1" applyBorder="1" applyAlignment="1">
      <alignment horizontal="right" vertical="center"/>
    </xf>
    <xf numFmtId="0" fontId="17" fillId="3" borderId="79" xfId="19" applyFont="1" applyFill="1" applyBorder="1" applyAlignment="1">
      <alignment horizontal="left"/>
    </xf>
    <xf numFmtId="0" fontId="17" fillId="3" borderId="79" xfId="19" applyFont="1" applyFill="1" applyBorder="1" applyAlignment="1">
      <alignment horizontal="center" vertical="center" wrapText="1"/>
    </xf>
    <xf numFmtId="0" fontId="16" fillId="0" borderId="10" xfId="19" applyFont="1" applyBorder="1" applyAlignment="1">
      <alignment horizontal="left" wrapText="1"/>
    </xf>
    <xf numFmtId="0" fontId="16" fillId="0" borderId="16" xfId="19" applyFont="1" applyBorder="1" applyAlignment="1">
      <alignment horizontal="left" wrapText="1"/>
    </xf>
    <xf numFmtId="164" fontId="48" fillId="0" borderId="80" xfId="24" applyNumberFormat="1" applyFont="1" applyBorder="1" applyAlignment="1">
      <alignment horizontal="right" vertical="center"/>
    </xf>
    <xf numFmtId="0" fontId="16" fillId="0" borderId="19" xfId="19" applyFont="1" applyBorder="1" applyAlignment="1">
      <alignment horizontal="left" wrapText="1"/>
    </xf>
    <xf numFmtId="0" fontId="16" fillId="0" borderId="44" xfId="19" applyFont="1" applyBorder="1" applyAlignment="1">
      <alignment horizontal="left" wrapText="1"/>
    </xf>
    <xf numFmtId="0" fontId="17" fillId="5" borderId="51" xfId="19" applyFont="1" applyFill="1" applyBorder="1" applyAlignment="1">
      <alignment horizontal="left"/>
    </xf>
    <xf numFmtId="0" fontId="17" fillId="5" borderId="51" xfId="19" applyFont="1" applyFill="1" applyBorder="1" applyAlignment="1">
      <alignment horizontal="center" vertical="center" wrapText="1"/>
    </xf>
    <xf numFmtId="164" fontId="48" fillId="5" borderId="51" xfId="24" applyNumberFormat="1" applyFont="1" applyFill="1" applyBorder="1" applyAlignment="1">
      <alignment horizontal="right" vertical="center"/>
    </xf>
    <xf numFmtId="0" fontId="16" fillId="5" borderId="52" xfId="19" applyFont="1" applyFill="1" applyBorder="1" applyAlignment="1">
      <alignment horizontal="left" wrapText="1"/>
    </xf>
    <xf numFmtId="0" fontId="17" fillId="5" borderId="80" xfId="19" applyFont="1" applyFill="1" applyBorder="1" applyAlignment="1">
      <alignment horizontal="center" vertical="center" wrapText="1"/>
    </xf>
    <xf numFmtId="168" fontId="48" fillId="5" borderId="51" xfId="24" applyNumberFormat="1" applyFont="1" applyFill="1" applyBorder="1" applyAlignment="1">
      <alignment horizontal="right" vertical="center"/>
    </xf>
    <xf numFmtId="0" fontId="16" fillId="5" borderId="51" xfId="19" applyFont="1" applyFill="1" applyBorder="1" applyAlignment="1">
      <alignment horizontal="left" wrapText="1"/>
    </xf>
    <xf numFmtId="0" fontId="0" fillId="5" borderId="51" xfId="0" applyFill="1" applyBorder="1"/>
    <xf numFmtId="0" fontId="0" fillId="5" borderId="81" xfId="0" applyFill="1" applyBorder="1"/>
    <xf numFmtId="164" fontId="48" fillId="0" borderId="82" xfId="24" applyNumberFormat="1" applyFont="1" applyBorder="1" applyAlignment="1">
      <alignment horizontal="right" vertical="center"/>
    </xf>
    <xf numFmtId="0" fontId="17" fillId="5" borderId="82" xfId="19" applyFont="1" applyFill="1" applyBorder="1" applyAlignment="1">
      <alignment horizontal="center" vertical="center" wrapText="1"/>
    </xf>
    <xf numFmtId="20" fontId="42" fillId="0" borderId="0" xfId="0" applyNumberFormat="1" applyFont="1" applyAlignment="1">
      <alignment wrapText="1"/>
    </xf>
    <xf numFmtId="0" fontId="1" fillId="3" borderId="0" xfId="0" applyFont="1" applyFill="1" applyBorder="1" applyAlignment="1">
      <alignment horizontal="center"/>
    </xf>
    <xf numFmtId="0" fontId="6" fillId="3" borderId="0" xfId="0" applyFont="1" applyFill="1" applyBorder="1" applyAlignment="1">
      <alignment horizontal="center"/>
    </xf>
    <xf numFmtId="0" fontId="7" fillId="3" borderId="0" xfId="0" applyFont="1" applyFill="1" applyBorder="1"/>
    <xf numFmtId="0" fontId="7" fillId="3" borderId="0" xfId="0" applyFont="1" applyFill="1" applyBorder="1" applyAlignment="1">
      <alignment horizontal="center" vertical="center"/>
    </xf>
    <xf numFmtId="0" fontId="1" fillId="3" borderId="0" xfId="0" applyFont="1" applyFill="1"/>
    <xf numFmtId="0" fontId="1" fillId="3" borderId="41" xfId="0" applyFont="1" applyFill="1" applyBorder="1"/>
    <xf numFmtId="0" fontId="3" fillId="0" borderId="0" xfId="0" applyFont="1" applyAlignment="1">
      <alignment wrapText="1"/>
    </xf>
    <xf numFmtId="0" fontId="0" fillId="0" borderId="0" xfId="0" applyAlignment="1">
      <alignment wrapText="1"/>
    </xf>
    <xf numFmtId="0" fontId="0" fillId="0" borderId="0" xfId="0" applyAlignment="1"/>
    <xf numFmtId="0" fontId="3" fillId="0" borderId="0" xfId="0" applyFont="1" applyAlignment="1">
      <alignment vertical="center" wrapText="1"/>
    </xf>
    <xf numFmtId="164" fontId="16" fillId="0" borderId="51" xfId="1" applyNumberFormat="1" applyFont="1" applyBorder="1" applyAlignment="1">
      <alignment horizontal="right"/>
    </xf>
    <xf numFmtId="164" fontId="11" fillId="0" borderId="85" xfId="1" applyNumberFormat="1" applyFont="1" applyBorder="1" applyAlignment="1">
      <alignment horizontal="right" vertical="center"/>
    </xf>
    <xf numFmtId="164" fontId="14" fillId="0" borderId="51" xfId="0" applyNumberFormat="1" applyFont="1" applyBorder="1"/>
    <xf numFmtId="0" fontId="8" fillId="0" borderId="0" xfId="0" applyFont="1"/>
    <xf numFmtId="0" fontId="16" fillId="0" borderId="52" xfId="1" applyFont="1" applyBorder="1" applyAlignment="1">
      <alignment horizontal="left" vertical="center" wrapText="1"/>
    </xf>
    <xf numFmtId="0" fontId="3" fillId="0" borderId="82" xfId="0" applyFont="1" applyBorder="1" applyAlignment="1"/>
    <xf numFmtId="0" fontId="3" fillId="0" borderId="84" xfId="0" applyFont="1" applyBorder="1" applyAlignment="1"/>
    <xf numFmtId="0" fontId="3" fillId="0" borderId="85" xfId="0" applyFont="1" applyBorder="1" applyAlignment="1"/>
    <xf numFmtId="164" fontId="3" fillId="0" borderId="0" xfId="0" applyNumberFormat="1" applyFont="1"/>
    <xf numFmtId="0" fontId="14" fillId="0" borderId="0" xfId="0" applyFont="1" applyAlignment="1">
      <alignment vertical="top"/>
    </xf>
    <xf numFmtId="0" fontId="43" fillId="0" borderId="0" xfId="0" applyFont="1" applyAlignment="1">
      <alignment vertical="top"/>
    </xf>
    <xf numFmtId="164" fontId="11" fillId="0" borderId="88" xfId="25" applyNumberFormat="1" applyFont="1" applyBorder="1" applyAlignment="1">
      <alignment horizontal="right" vertical="center"/>
    </xf>
    <xf numFmtId="166" fontId="47" fillId="0" borderId="88" xfId="25" applyNumberFormat="1" applyFont="1" applyBorder="1" applyAlignment="1">
      <alignment horizontal="right" vertical="center"/>
    </xf>
    <xf numFmtId="166" fontId="11" fillId="0" borderId="88" xfId="25" applyNumberFormat="1" applyFont="1" applyBorder="1" applyAlignment="1">
      <alignment horizontal="right" vertical="center"/>
    </xf>
    <xf numFmtId="169" fontId="11" fillId="0" borderId="88" xfId="25" applyNumberFormat="1" applyFont="1" applyBorder="1" applyAlignment="1">
      <alignment horizontal="right" vertical="center"/>
    </xf>
    <xf numFmtId="0" fontId="48" fillId="0" borderId="73" xfId="26" applyFont="1" applyBorder="1" applyAlignment="1">
      <alignment horizontal="left" vertical="top" wrapText="1"/>
    </xf>
    <xf numFmtId="164" fontId="48" fillId="0" borderId="75" xfId="26" applyNumberFormat="1" applyFont="1" applyBorder="1" applyAlignment="1">
      <alignment horizontal="right" vertical="center"/>
    </xf>
    <xf numFmtId="164" fontId="48" fillId="0" borderId="76" xfId="26" applyNumberFormat="1" applyFont="1" applyBorder="1" applyAlignment="1">
      <alignment horizontal="right" vertical="center"/>
    </xf>
    <xf numFmtId="164" fontId="48" fillId="0" borderId="77" xfId="26" applyNumberFormat="1" applyFont="1" applyBorder="1" applyAlignment="1">
      <alignment horizontal="right" vertical="center"/>
    </xf>
    <xf numFmtId="0" fontId="48" fillId="0" borderId="78" xfId="26" applyFont="1" applyBorder="1" applyAlignment="1">
      <alignment horizontal="left" vertical="top" wrapText="1"/>
    </xf>
    <xf numFmtId="164" fontId="48" fillId="0" borderId="65" xfId="26" applyNumberFormat="1" applyFont="1" applyBorder="1" applyAlignment="1">
      <alignment horizontal="right" vertical="center"/>
    </xf>
    <xf numFmtId="164" fontId="48" fillId="0" borderId="48" xfId="26" applyNumberFormat="1" applyFont="1" applyBorder="1" applyAlignment="1">
      <alignment horizontal="right" vertical="center"/>
    </xf>
    <xf numFmtId="164" fontId="48" fillId="0" borderId="57" xfId="26" applyNumberFormat="1" applyFont="1" applyBorder="1" applyAlignment="1">
      <alignment horizontal="right" vertical="center"/>
    </xf>
    <xf numFmtId="168" fontId="48" fillId="0" borderId="48" xfId="26" applyNumberFormat="1" applyFont="1" applyBorder="1" applyAlignment="1">
      <alignment horizontal="right" vertical="center"/>
    </xf>
    <xf numFmtId="0" fontId="48" fillId="0" borderId="74" xfId="26" applyFont="1" applyBorder="1" applyAlignment="1">
      <alignment horizontal="left" vertical="top" wrapText="1"/>
    </xf>
    <xf numFmtId="164" fontId="48" fillId="0" borderId="66" xfId="26" applyNumberFormat="1" applyFont="1" applyBorder="1" applyAlignment="1">
      <alignment horizontal="right" vertical="center"/>
    </xf>
    <xf numFmtId="164" fontId="48" fillId="0" borderId="58" xfId="26" applyNumberFormat="1" applyFont="1" applyBorder="1" applyAlignment="1">
      <alignment horizontal="right" vertical="center"/>
    </xf>
    <xf numFmtId="164" fontId="48" fillId="0" borderId="59" xfId="26" applyNumberFormat="1" applyFont="1" applyBorder="1" applyAlignment="1">
      <alignment horizontal="right" vertical="center"/>
    </xf>
    <xf numFmtId="164" fontId="11" fillId="0" borderId="42" xfId="1" applyNumberFormat="1" applyFont="1" applyBorder="1" applyAlignment="1">
      <alignment horizontal="right" vertical="center"/>
    </xf>
    <xf numFmtId="164" fontId="11" fillId="0" borderId="0" xfId="1" applyNumberFormat="1" applyFont="1" applyBorder="1" applyAlignment="1">
      <alignment horizontal="right" vertical="center"/>
    </xf>
    <xf numFmtId="0" fontId="39" fillId="0" borderId="0" xfId="27"/>
    <xf numFmtId="170" fontId="0" fillId="0" borderId="0" xfId="0" applyNumberFormat="1"/>
    <xf numFmtId="164" fontId="0" fillId="0" borderId="0" xfId="0" applyNumberFormat="1"/>
    <xf numFmtId="0" fontId="14" fillId="0" borderId="0" xfId="0" applyFont="1" applyAlignment="1">
      <alignment vertical="top" wrapText="1"/>
    </xf>
    <xf numFmtId="0" fontId="14" fillId="0" borderId="0" xfId="0" applyFont="1" applyAlignment="1">
      <alignment vertical="top"/>
    </xf>
    <xf numFmtId="0" fontId="0" fillId="0" borderId="0" xfId="0" applyAlignment="1">
      <alignment wrapText="1"/>
    </xf>
    <xf numFmtId="0" fontId="0" fillId="0" borderId="0" xfId="0" applyAlignment="1"/>
    <xf numFmtId="0" fontId="3" fillId="0" borderId="0" xfId="0" applyFont="1" applyAlignment="1">
      <alignment vertical="center" wrapText="1"/>
    </xf>
    <xf numFmtId="0" fontId="0" fillId="0" borderId="0" xfId="0" applyAlignment="1">
      <alignment vertical="center"/>
    </xf>
    <xf numFmtId="0" fontId="14" fillId="0" borderId="0" xfId="0" applyFont="1" applyAlignment="1">
      <alignment wrapText="1"/>
    </xf>
    <xf numFmtId="0" fontId="48" fillId="0" borderId="94" xfId="26" applyFont="1" applyBorder="1" applyAlignment="1">
      <alignment horizontal="center" wrapText="1"/>
    </xf>
    <xf numFmtId="0" fontId="48" fillId="0" borderId="95" xfId="26" applyFont="1" applyBorder="1" applyAlignment="1">
      <alignment horizontal="center" wrapText="1"/>
    </xf>
    <xf numFmtId="0" fontId="48" fillId="0" borderId="96" xfId="26" applyFont="1" applyBorder="1" applyAlignment="1">
      <alignment horizontal="center" wrapText="1"/>
    </xf>
    <xf numFmtId="0" fontId="48" fillId="0" borderId="89" xfId="26" applyFont="1" applyBorder="1" applyAlignment="1">
      <alignment wrapText="1"/>
    </xf>
    <xf numFmtId="0" fontId="48" fillId="0" borderId="73" xfId="26" applyFont="1" applyBorder="1" applyAlignment="1">
      <alignment wrapText="1"/>
    </xf>
    <xf numFmtId="0" fontId="48" fillId="0" borderId="93" xfId="26" applyFont="1" applyBorder="1" applyAlignment="1">
      <alignment wrapText="1"/>
    </xf>
    <xf numFmtId="0" fontId="48" fillId="0" borderId="74" xfId="26" applyFont="1" applyBorder="1" applyAlignment="1">
      <alignment wrapText="1"/>
    </xf>
    <xf numFmtId="0" fontId="17" fillId="0" borderId="0" xfId="15" applyFont="1" applyFill="1" applyBorder="1" applyAlignment="1">
      <alignment vertical="center" wrapText="1"/>
    </xf>
    <xf numFmtId="0" fontId="17" fillId="3" borderId="98" xfId="15" applyFont="1" applyFill="1" applyBorder="1" applyAlignment="1">
      <alignment horizontal="center" vertical="center" wrapText="1"/>
    </xf>
    <xf numFmtId="0" fontId="17" fillId="3" borderId="46" xfId="13" applyFont="1" applyFill="1" applyBorder="1" applyAlignment="1">
      <alignment vertical="center" wrapText="1"/>
    </xf>
    <xf numFmtId="0" fontId="17" fillId="3" borderId="47" xfId="17" applyFont="1" applyFill="1" applyBorder="1" applyAlignment="1">
      <alignment horizontal="center" vertical="center" wrapText="1"/>
    </xf>
    <xf numFmtId="164" fontId="0" fillId="0" borderId="51" xfId="0" applyNumberFormat="1" applyBorder="1" applyAlignment="1">
      <alignment horizontal="right"/>
    </xf>
    <xf numFmtId="0" fontId="17" fillId="3" borderId="47" xfId="16" applyFont="1" applyFill="1" applyBorder="1" applyAlignment="1">
      <alignment horizontal="center" vertical="center" wrapText="1"/>
    </xf>
    <xf numFmtId="1" fontId="14" fillId="0" borderId="2" xfId="0" applyNumberFormat="1" applyFont="1" applyBorder="1" applyAlignment="1">
      <alignment horizontal="right"/>
    </xf>
    <xf numFmtId="0" fontId="14" fillId="0" borderId="0" xfId="13" applyFont="1" applyFill="1" applyBorder="1" applyAlignment="1">
      <alignment horizontal="left" vertical="center"/>
    </xf>
    <xf numFmtId="20" fontId="14" fillId="0" borderId="0" xfId="13" applyNumberFormat="1" applyFont="1" applyFill="1" applyBorder="1" applyAlignment="1">
      <alignment horizontal="left" vertical="center"/>
    </xf>
    <xf numFmtId="0" fontId="17" fillId="3" borderId="47" xfId="18" applyFont="1" applyFill="1" applyBorder="1" applyAlignment="1">
      <alignment horizontal="center" vertical="center" wrapText="1"/>
    </xf>
    <xf numFmtId="0" fontId="11" fillId="0" borderId="0" xfId="19" applyFont="1" applyBorder="1" applyAlignment="1">
      <alignment horizontal="center" wrapText="1"/>
    </xf>
    <xf numFmtId="0" fontId="11" fillId="0" borderId="73" xfId="24" applyFont="1" applyBorder="1" applyAlignment="1">
      <alignment wrapText="1"/>
    </xf>
    <xf numFmtId="0" fontId="17" fillId="3" borderId="101" xfId="19" applyFont="1" applyFill="1" applyBorder="1" applyAlignment="1">
      <alignment horizontal="center" wrapText="1"/>
    </xf>
    <xf numFmtId="0" fontId="17" fillId="3" borderId="99" xfId="19" applyFont="1" applyFill="1" applyBorder="1" applyAlignment="1">
      <alignment horizontal="center" wrapText="1"/>
    </xf>
    <xf numFmtId="0" fontId="2" fillId="0" borderId="0" xfId="19"/>
    <xf numFmtId="0" fontId="11" fillId="0" borderId="74" xfId="24" applyFont="1" applyBorder="1" applyAlignment="1">
      <alignment wrapText="1"/>
    </xf>
    <xf numFmtId="0" fontId="11" fillId="0" borderId="94" xfId="24" applyFont="1" applyBorder="1" applyAlignment="1">
      <alignment horizontal="center" wrapText="1"/>
    </xf>
    <xf numFmtId="0" fontId="11" fillId="0" borderId="95" xfId="24" applyFont="1" applyBorder="1" applyAlignment="1">
      <alignment horizontal="center" wrapText="1"/>
    </xf>
    <xf numFmtId="0" fontId="11" fillId="0" borderId="96" xfId="24" applyFont="1" applyBorder="1" applyAlignment="1">
      <alignment horizontal="center" wrapText="1"/>
    </xf>
    <xf numFmtId="0" fontId="11" fillId="0" borderId="73" xfId="24" applyFont="1" applyBorder="1" applyAlignment="1">
      <alignment horizontal="left" vertical="top" wrapText="1"/>
    </xf>
    <xf numFmtId="164" fontId="11" fillId="0" borderId="75" xfId="24" applyNumberFormat="1" applyFont="1" applyBorder="1" applyAlignment="1">
      <alignment horizontal="right" vertical="center"/>
    </xf>
    <xf numFmtId="164" fontId="11" fillId="0" borderId="76" xfId="24" applyNumberFormat="1" applyFont="1" applyBorder="1" applyAlignment="1">
      <alignment horizontal="right" vertical="center"/>
    </xf>
    <xf numFmtId="164" fontId="11" fillId="0" borderId="77" xfId="24" applyNumberFormat="1" applyFont="1" applyBorder="1" applyAlignment="1">
      <alignment horizontal="right" vertical="center"/>
    </xf>
    <xf numFmtId="0" fontId="11" fillId="0" borderId="78" xfId="24" applyFont="1" applyBorder="1" applyAlignment="1">
      <alignment horizontal="left" vertical="top" wrapText="1"/>
    </xf>
    <xf numFmtId="164" fontId="11" fillId="0" borderId="65" xfId="24" applyNumberFormat="1" applyFont="1" applyBorder="1" applyAlignment="1">
      <alignment horizontal="right" vertical="center"/>
    </xf>
    <xf numFmtId="164" fontId="11" fillId="0" borderId="48" xfId="24" applyNumberFormat="1" applyFont="1" applyBorder="1" applyAlignment="1">
      <alignment horizontal="right" vertical="center"/>
    </xf>
    <xf numFmtId="164" fontId="11" fillId="0" borderId="57" xfId="24" applyNumberFormat="1" applyFont="1" applyBorder="1" applyAlignment="1">
      <alignment horizontal="right" vertical="center"/>
    </xf>
    <xf numFmtId="168" fontId="11" fillId="0" borderId="48" xfId="24" applyNumberFormat="1" applyFont="1" applyBorder="1" applyAlignment="1">
      <alignment horizontal="right" vertical="center"/>
    </xf>
    <xf numFmtId="0" fontId="16" fillId="0" borderId="0" xfId="19" applyFont="1" applyBorder="1" applyAlignment="1">
      <alignment horizontal="left" wrapText="1"/>
    </xf>
    <xf numFmtId="164" fontId="11" fillId="0" borderId="0" xfId="25" applyNumberFormat="1" applyFont="1" applyBorder="1" applyAlignment="1">
      <alignment horizontal="right" vertical="center"/>
    </xf>
    <xf numFmtId="0" fontId="11" fillId="0" borderId="0" xfId="24" applyFont="1" applyBorder="1" applyAlignment="1">
      <alignment horizontal="left" vertical="top" wrapText="1"/>
    </xf>
    <xf numFmtId="164" fontId="11" fillId="0" borderId="0" xfId="24" applyNumberFormat="1" applyFont="1" applyBorder="1" applyAlignment="1">
      <alignment horizontal="right" vertical="center"/>
    </xf>
    <xf numFmtId="0" fontId="0" fillId="0" borderId="0" xfId="0" applyFont="1" applyAlignment="1">
      <alignment wrapText="1"/>
    </xf>
    <xf numFmtId="0" fontId="17" fillId="3" borderId="31" xfId="20" applyFont="1" applyFill="1" applyBorder="1" applyAlignment="1">
      <alignment horizontal="center" vertical="center"/>
    </xf>
    <xf numFmtId="0" fontId="17" fillId="3" borderId="32" xfId="20" applyFont="1" applyFill="1" applyBorder="1" applyAlignment="1">
      <alignment horizontal="center" vertical="center"/>
    </xf>
    <xf numFmtId="165" fontId="27" fillId="0" borderId="2" xfId="0" applyNumberFormat="1" applyFont="1" applyBorder="1" applyAlignment="1"/>
    <xf numFmtId="0" fontId="17" fillId="3" borderId="100" xfId="20" applyFont="1" applyFill="1" applyBorder="1" applyAlignment="1">
      <alignment horizontal="center" vertical="center"/>
    </xf>
    <xf numFmtId="0" fontId="17" fillId="3" borderId="103" xfId="20" applyFont="1" applyFill="1" applyBorder="1" applyAlignment="1">
      <alignment horizontal="center" vertical="center" wrapText="1"/>
    </xf>
    <xf numFmtId="0" fontId="16" fillId="0" borderId="44" xfId="20" applyFont="1" applyBorder="1" applyAlignment="1">
      <alignment horizontal="left" vertical="top" wrapText="1"/>
    </xf>
    <xf numFmtId="165" fontId="27" fillId="0" borderId="19" xfId="0" applyNumberFormat="1" applyFont="1" applyBorder="1" applyAlignment="1"/>
    <xf numFmtId="165" fontId="0" fillId="0" borderId="88" xfId="0" applyNumberFormat="1" applyBorder="1"/>
    <xf numFmtId="0" fontId="0" fillId="0" borderId="82" xfId="0" applyBorder="1"/>
    <xf numFmtId="0" fontId="17" fillId="3" borderId="98" xfId="22" applyFont="1" applyFill="1" applyBorder="1" applyAlignment="1">
      <alignment horizontal="center" vertical="center" wrapText="1"/>
    </xf>
    <xf numFmtId="0" fontId="50" fillId="0" borderId="0" xfId="1" applyFont="1" applyBorder="1" applyAlignment="1">
      <alignment horizontal="left"/>
    </xf>
    <xf numFmtId="0" fontId="51" fillId="0" borderId="0" xfId="0" applyFont="1" applyAlignment="1">
      <alignment wrapText="1"/>
    </xf>
    <xf numFmtId="0" fontId="0" fillId="0" borderId="0" xfId="0" applyAlignment="1"/>
    <xf numFmtId="0" fontId="17" fillId="3" borderId="8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3" fillId="0" borderId="51" xfId="0" applyFont="1" applyBorder="1" applyAlignment="1">
      <alignment horizontal="left" vertical="center"/>
    </xf>
    <xf numFmtId="0" fontId="3" fillId="0" borderId="82"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0" fillId="0" borderId="82"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14" fillId="0" borderId="0" xfId="0" applyFont="1" applyAlignment="1">
      <alignment horizontal="left" vertical="top" wrapText="1"/>
    </xf>
    <xf numFmtId="0" fontId="16" fillId="0" borderId="0" xfId="10" applyFont="1" applyFill="1" applyBorder="1" applyAlignment="1">
      <alignment horizontal="left" vertical="top" wrapText="1"/>
    </xf>
    <xf numFmtId="0" fontId="3" fillId="0" borderId="0" xfId="0" applyFont="1" applyAlignment="1">
      <alignment wrapText="1"/>
    </xf>
    <xf numFmtId="0" fontId="14" fillId="0" borderId="0" xfId="0" applyFont="1" applyAlignment="1">
      <alignment vertical="top" wrapText="1"/>
    </xf>
    <xf numFmtId="0" fontId="43" fillId="0" borderId="0" xfId="0" applyFont="1" applyAlignment="1">
      <alignment vertical="top" wrapText="1"/>
    </xf>
    <xf numFmtId="0" fontId="17" fillId="3" borderId="0" xfId="0" applyFont="1" applyFill="1" applyAlignment="1">
      <alignment horizontal="center" vertical="top" wrapText="1"/>
    </xf>
    <xf numFmtId="0" fontId="17" fillId="3" borderId="25" xfId="0" applyFont="1" applyFill="1" applyBorder="1" applyAlignment="1">
      <alignment horizontal="center" vertical="center" wrapText="1"/>
    </xf>
    <xf numFmtId="0" fontId="17" fillId="3" borderId="26" xfId="0" applyFont="1" applyFill="1" applyBorder="1" applyAlignment="1">
      <alignment vertical="center" wrapText="1"/>
    </xf>
    <xf numFmtId="0" fontId="17" fillId="3" borderId="27" xfId="1" applyFont="1" applyFill="1" applyBorder="1" applyAlignment="1">
      <alignment horizontal="center" wrapText="1"/>
    </xf>
    <xf numFmtId="0" fontId="17" fillId="3" borderId="28" xfId="1" applyFont="1" applyFill="1" applyBorder="1" applyAlignment="1">
      <alignment horizontal="center" wrapText="1"/>
    </xf>
    <xf numFmtId="0" fontId="17" fillId="3" borderId="45" xfId="1" applyFont="1" applyFill="1" applyBorder="1" applyAlignment="1">
      <alignment horizontal="center" wrapText="1"/>
    </xf>
    <xf numFmtId="0" fontId="17" fillId="3" borderId="34" xfId="0" applyFont="1" applyFill="1" applyBorder="1" applyAlignment="1">
      <alignment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86" xfId="0" applyFont="1" applyFill="1" applyBorder="1" applyAlignment="1">
      <alignment horizontal="center" vertical="center"/>
    </xf>
    <xf numFmtId="0" fontId="17" fillId="3" borderId="29" xfId="0" applyFont="1" applyFill="1" applyBorder="1" applyAlignment="1">
      <alignment horizontal="center" vertical="center"/>
    </xf>
    <xf numFmtId="0" fontId="42" fillId="0" borderId="0" xfId="0" applyFont="1" applyAlignment="1">
      <alignment horizontal="left" vertical="center" wrapText="1"/>
    </xf>
    <xf numFmtId="0" fontId="0" fillId="0" borderId="0" xfId="0" applyAlignment="1">
      <alignment horizontal="left" wrapText="1"/>
    </xf>
    <xf numFmtId="0" fontId="14" fillId="0" borderId="0" xfId="0" applyFont="1" applyAlignment="1">
      <alignment vertical="top"/>
    </xf>
    <xf numFmtId="0" fontId="43" fillId="0" borderId="0" xfId="0" applyFont="1" applyAlignment="1">
      <alignment vertical="top"/>
    </xf>
    <xf numFmtId="0" fontId="0" fillId="0" borderId="0" xfId="0" applyAlignment="1">
      <alignment wrapText="1"/>
    </xf>
    <xf numFmtId="0" fontId="0" fillId="0" borderId="0" xfId="0" applyAlignment="1"/>
    <xf numFmtId="0" fontId="14" fillId="0" borderId="0" xfId="0" applyNumberFormat="1" applyFont="1" applyAlignment="1">
      <alignment vertical="top" wrapText="1"/>
    </xf>
    <xf numFmtId="0" fontId="16" fillId="0" borderId="2" xfId="15" applyFont="1" applyBorder="1" applyAlignment="1">
      <alignment horizontal="left" vertical="center" wrapText="1"/>
    </xf>
    <xf numFmtId="0" fontId="17" fillId="3" borderId="54" xfId="15" applyFont="1" applyFill="1" applyBorder="1" applyAlignment="1">
      <alignment horizontal="center" vertical="center" wrapText="1"/>
    </xf>
    <xf numFmtId="0" fontId="17" fillId="3" borderId="35" xfId="15" applyFont="1" applyFill="1" applyBorder="1" applyAlignment="1">
      <alignment horizontal="center" vertical="center" wrapText="1"/>
    </xf>
    <xf numFmtId="0" fontId="17" fillId="3" borderId="37" xfId="15" applyFont="1" applyFill="1" applyBorder="1" applyAlignment="1">
      <alignment horizontal="center" vertical="center" wrapText="1"/>
    </xf>
    <xf numFmtId="0" fontId="17" fillId="3" borderId="38" xfId="15" applyFont="1" applyFill="1" applyBorder="1" applyAlignment="1">
      <alignment horizontal="center" vertical="center" wrapText="1"/>
    </xf>
    <xf numFmtId="0" fontId="17" fillId="3" borderId="39" xfId="15" applyFont="1" applyFill="1" applyBorder="1" applyAlignment="1">
      <alignment horizontal="center" vertical="center" wrapText="1"/>
    </xf>
    <xf numFmtId="0" fontId="17" fillId="3" borderId="36" xfId="15"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0" borderId="2" xfId="0" applyFont="1" applyBorder="1" applyAlignment="1"/>
    <xf numFmtId="0" fontId="7" fillId="3" borderId="0" xfId="0" applyFont="1" applyFill="1" applyBorder="1" applyAlignment="1">
      <alignment horizontal="center" vertical="center"/>
    </xf>
    <xf numFmtId="0" fontId="7" fillId="3" borderId="0" xfId="0" applyFont="1" applyFill="1" applyBorder="1" applyAlignment="1">
      <alignment horizontal="center" wrapText="1"/>
    </xf>
    <xf numFmtId="0" fontId="16" fillId="0" borderId="19" xfId="15" applyFont="1" applyBorder="1" applyAlignment="1">
      <alignment horizontal="left" vertical="center" wrapText="1"/>
    </xf>
    <xf numFmtId="0" fontId="16" fillId="0" borderId="87" xfId="15" applyFont="1" applyBorder="1" applyAlignment="1">
      <alignment horizontal="left" vertical="center" wrapText="1"/>
    </xf>
    <xf numFmtId="20" fontId="0" fillId="0" borderId="0" xfId="0" applyNumberFormat="1" applyFont="1" applyAlignment="1">
      <alignment horizontal="left"/>
    </xf>
    <xf numFmtId="0" fontId="0" fillId="0" borderId="0" xfId="0" applyFont="1" applyAlignment="1">
      <alignment horizontal="left" wrapText="1"/>
    </xf>
    <xf numFmtId="0" fontId="0" fillId="0" borderId="0" xfId="0" applyAlignment="1">
      <alignment horizontal="left"/>
    </xf>
    <xf numFmtId="0" fontId="0" fillId="0" borderId="0" xfId="0" applyFont="1" applyAlignment="1">
      <alignment horizontal="left"/>
    </xf>
    <xf numFmtId="20" fontId="0" fillId="0" borderId="0" xfId="0" applyNumberFormat="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7" fillId="3" borderId="6" xfId="13" applyFont="1" applyFill="1" applyBorder="1" applyAlignment="1">
      <alignment horizontal="center" vertical="center" wrapText="1"/>
    </xf>
    <xf numFmtId="0" fontId="17" fillId="3" borderId="7"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xf>
    <xf numFmtId="0" fontId="17" fillId="3" borderId="3" xfId="13" applyFont="1" applyFill="1" applyBorder="1" applyAlignment="1">
      <alignment horizontal="center" vertical="center" wrapText="1"/>
    </xf>
    <xf numFmtId="0" fontId="17" fillId="3" borderId="4" xfId="13" applyFont="1" applyFill="1" applyBorder="1" applyAlignment="1">
      <alignment horizontal="center" vertical="center" wrapText="1"/>
    </xf>
    <xf numFmtId="0" fontId="17" fillId="3" borderId="5" xfId="13" applyFont="1" applyFill="1" applyBorder="1" applyAlignment="1">
      <alignment horizontal="center" vertical="center" wrapText="1"/>
    </xf>
    <xf numFmtId="0" fontId="3" fillId="0" borderId="0" xfId="0" applyFont="1" applyAlignment="1">
      <alignment horizontal="left" vertical="center" wrapText="1"/>
    </xf>
    <xf numFmtId="0" fontId="17" fillId="3" borderId="37" xfId="13" applyFont="1" applyFill="1" applyBorder="1" applyAlignment="1">
      <alignment horizontal="center" vertical="center" wrapText="1"/>
    </xf>
    <xf numFmtId="0" fontId="17" fillId="3" borderId="38" xfId="13" applyFont="1" applyFill="1" applyBorder="1" applyAlignment="1">
      <alignment horizontal="center" vertical="center" wrapText="1"/>
    </xf>
    <xf numFmtId="0" fontId="10" fillId="0" borderId="0" xfId="6" applyFont="1" applyBorder="1" applyAlignment="1">
      <alignment horizontal="center" wrapText="1"/>
    </xf>
    <xf numFmtId="0" fontId="2" fillId="0" borderId="0" xfId="6" applyFont="1" applyBorder="1" applyAlignment="1">
      <alignment horizontal="center" wrapText="1"/>
    </xf>
    <xf numFmtId="0" fontId="28" fillId="0" borderId="0" xfId="0" applyFont="1" applyBorder="1" applyAlignment="1">
      <alignment horizontal="center" vertical="center"/>
    </xf>
    <xf numFmtId="0" fontId="17" fillId="3" borderId="54" xfId="17" applyFont="1" applyFill="1" applyBorder="1" applyAlignment="1">
      <alignment horizontal="center" vertical="center" wrapText="1"/>
    </xf>
    <xf numFmtId="0" fontId="17" fillId="3" borderId="37" xfId="17" applyFont="1" applyFill="1" applyBorder="1" applyAlignment="1">
      <alignment horizontal="center" vertical="center" wrapText="1"/>
    </xf>
    <xf numFmtId="0" fontId="17" fillId="3" borderId="38" xfId="17" applyFont="1" applyFill="1" applyBorder="1" applyAlignment="1">
      <alignment horizontal="center" vertical="center" wrapText="1"/>
    </xf>
    <xf numFmtId="0" fontId="17" fillId="3" borderId="39" xfId="17" applyFont="1" applyFill="1" applyBorder="1" applyAlignment="1">
      <alignment horizontal="center" vertical="center" wrapText="1"/>
    </xf>
    <xf numFmtId="0" fontId="17" fillId="3" borderId="71" xfId="17" applyFont="1" applyFill="1" applyBorder="1" applyAlignment="1">
      <alignment horizontal="center" vertical="center" wrapText="1"/>
    </xf>
    <xf numFmtId="0" fontId="17" fillId="3" borderId="3" xfId="16" applyFont="1" applyFill="1" applyBorder="1" applyAlignment="1">
      <alignment horizontal="center" vertical="center" wrapText="1"/>
    </xf>
    <xf numFmtId="0" fontId="17" fillId="3" borderId="4" xfId="16" applyFont="1" applyFill="1" applyBorder="1" applyAlignment="1">
      <alignment horizontal="center" vertical="center" wrapText="1"/>
    </xf>
    <xf numFmtId="0" fontId="17" fillId="3" borderId="5" xfId="16" applyFont="1" applyFill="1" applyBorder="1" applyAlignment="1">
      <alignment horizontal="center" vertical="center" wrapText="1"/>
    </xf>
    <xf numFmtId="0" fontId="17" fillId="3" borderId="62" xfId="16" applyFont="1" applyFill="1" applyBorder="1" applyAlignment="1">
      <alignment horizontal="center" vertical="center" wrapText="1"/>
    </xf>
    <xf numFmtId="0" fontId="17" fillId="3" borderId="63" xfId="16" applyFont="1" applyFill="1" applyBorder="1" applyAlignment="1">
      <alignment horizontal="center" vertical="center" wrapText="1"/>
    </xf>
    <xf numFmtId="0" fontId="17" fillId="3" borderId="61" xfId="16" applyFont="1" applyFill="1" applyBorder="1" applyAlignment="1">
      <alignment horizontal="center" vertical="center" wrapText="1"/>
    </xf>
    <xf numFmtId="0" fontId="16" fillId="0" borderId="2" xfId="16"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wrapText="1"/>
    </xf>
    <xf numFmtId="0" fontId="14" fillId="0" borderId="10" xfId="0" applyFont="1" applyBorder="1" applyAlignment="1">
      <alignment wrapText="1"/>
    </xf>
    <xf numFmtId="0" fontId="16" fillId="0" borderId="19" xfId="16" applyFont="1" applyBorder="1" applyAlignment="1">
      <alignment horizontal="left" vertical="center" wrapText="1"/>
    </xf>
    <xf numFmtId="0" fontId="16" fillId="0" borderId="87" xfId="16" applyFont="1" applyBorder="1" applyAlignment="1">
      <alignment horizontal="left" vertical="center" wrapText="1"/>
    </xf>
    <xf numFmtId="0" fontId="14" fillId="0" borderId="0" xfId="0" applyFont="1" applyAlignment="1">
      <alignment horizontal="left" wrapText="1"/>
    </xf>
    <xf numFmtId="0" fontId="17" fillId="3" borderId="37" xfId="16" applyFont="1" applyFill="1" applyBorder="1" applyAlignment="1">
      <alignment horizontal="center" vertical="center" wrapText="1"/>
    </xf>
    <xf numFmtId="0" fontId="17" fillId="3" borderId="38" xfId="16" applyFont="1" applyFill="1" applyBorder="1" applyAlignment="1">
      <alignment horizontal="center" vertical="center" wrapText="1"/>
    </xf>
    <xf numFmtId="0" fontId="17" fillId="3" borderId="54" xfId="18" applyFont="1" applyFill="1" applyBorder="1" applyAlignment="1">
      <alignment horizontal="center" vertical="center" wrapText="1"/>
    </xf>
    <xf numFmtId="0" fontId="17" fillId="3" borderId="37" xfId="18" applyFont="1" applyFill="1" applyBorder="1" applyAlignment="1">
      <alignment horizontal="center" vertical="center" wrapText="1"/>
    </xf>
    <xf numFmtId="0" fontId="17" fillId="3" borderId="38" xfId="18" applyFont="1" applyFill="1" applyBorder="1" applyAlignment="1">
      <alignment horizontal="center" vertical="center" wrapText="1"/>
    </xf>
    <xf numFmtId="0" fontId="17" fillId="3" borderId="39" xfId="18" applyFont="1" applyFill="1" applyBorder="1" applyAlignment="1">
      <alignment horizontal="center" vertical="center" wrapText="1"/>
    </xf>
    <xf numFmtId="0" fontId="17" fillId="3" borderId="71" xfId="18" applyFont="1" applyFill="1" applyBorder="1" applyAlignment="1">
      <alignment horizontal="center" vertical="center" wrapText="1"/>
    </xf>
    <xf numFmtId="0" fontId="13" fillId="0" borderId="0" xfId="0" applyFont="1" applyAlignment="1">
      <alignment vertical="top" wrapText="1"/>
    </xf>
    <xf numFmtId="0" fontId="45" fillId="0" borderId="0" xfId="0" applyFont="1" applyAlignment="1">
      <alignment vertical="top" wrapText="1"/>
    </xf>
    <xf numFmtId="20" fontId="42" fillId="0" borderId="0" xfId="0" applyNumberFormat="1" applyFont="1" applyAlignment="1">
      <alignment horizontal="left" vertical="top" wrapText="1"/>
    </xf>
    <xf numFmtId="0" fontId="16" fillId="0" borderId="0" xfId="19" applyFont="1" applyFill="1" applyBorder="1" applyAlignment="1">
      <alignment horizontal="left" vertical="top" wrapText="1"/>
    </xf>
    <xf numFmtId="0" fontId="48" fillId="0" borderId="90" xfId="26" applyFont="1" applyBorder="1" applyAlignment="1">
      <alignment horizontal="center" wrapText="1"/>
    </xf>
    <xf numFmtId="0" fontId="48" fillId="0" borderId="91" xfId="26" applyFont="1" applyBorder="1" applyAlignment="1">
      <alignment horizontal="center" wrapText="1"/>
    </xf>
    <xf numFmtId="0" fontId="48" fillId="0" borderId="92" xfId="26" applyFont="1" applyBorder="1" applyAlignment="1">
      <alignment horizontal="center" wrapText="1"/>
    </xf>
    <xf numFmtId="0" fontId="48" fillId="0" borderId="89" xfId="26" applyFont="1" applyBorder="1" applyAlignment="1">
      <alignment horizontal="left" vertical="top" wrapText="1"/>
    </xf>
    <xf numFmtId="0" fontId="48" fillId="0" borderId="97" xfId="26" applyFont="1" applyBorder="1" applyAlignment="1">
      <alignment horizontal="left" vertical="top" wrapText="1"/>
    </xf>
    <xf numFmtId="0" fontId="48" fillId="0" borderId="93" xfId="26" applyFont="1" applyBorder="1" applyAlignment="1">
      <alignment horizontal="left" vertical="top" wrapText="1"/>
    </xf>
    <xf numFmtId="0" fontId="11" fillId="0" borderId="90" xfId="24" applyFont="1" applyBorder="1" applyAlignment="1">
      <alignment horizontal="center" wrapText="1"/>
    </xf>
    <xf numFmtId="0" fontId="11" fillId="0" borderId="91" xfId="24" applyFont="1" applyBorder="1" applyAlignment="1">
      <alignment horizontal="center" wrapText="1"/>
    </xf>
    <xf numFmtId="0" fontId="11" fillId="0" borderId="92" xfId="24" applyFont="1" applyBorder="1" applyAlignment="1">
      <alignment horizontal="center" wrapText="1"/>
    </xf>
    <xf numFmtId="0" fontId="17" fillId="3" borderId="37" xfId="19" applyFont="1" applyFill="1" applyBorder="1" applyAlignment="1">
      <alignment horizontal="center" vertical="center" wrapText="1"/>
    </xf>
    <xf numFmtId="0" fontId="17" fillId="3" borderId="38" xfId="19" applyFont="1" applyFill="1" applyBorder="1" applyAlignment="1">
      <alignment horizontal="center" vertical="center" wrapText="1"/>
    </xf>
    <xf numFmtId="0" fontId="17" fillId="3" borderId="39" xfId="19" applyFont="1" applyFill="1" applyBorder="1" applyAlignment="1">
      <alignment horizontal="center" vertical="center" wrapText="1"/>
    </xf>
    <xf numFmtId="0" fontId="17" fillId="3" borderId="42" xfId="11" applyFont="1" applyFill="1" applyBorder="1" applyAlignment="1">
      <alignment horizontal="center" vertical="center" wrapText="1"/>
    </xf>
    <xf numFmtId="0" fontId="17" fillId="3" borderId="0" xfId="11" applyFont="1" applyFill="1" applyBorder="1" applyAlignment="1">
      <alignment horizontal="center" vertical="center" wrapText="1"/>
    </xf>
    <xf numFmtId="0" fontId="8" fillId="0" borderId="0" xfId="0" applyFont="1" applyAlignment="1">
      <alignment wrapText="1"/>
    </xf>
    <xf numFmtId="0" fontId="42" fillId="0" borderId="0" xfId="0" applyFont="1" applyAlignment="1">
      <alignment vertical="top" wrapText="1"/>
    </xf>
    <xf numFmtId="0" fontId="3" fillId="0" borderId="0" xfId="0" applyFont="1" applyAlignment="1">
      <alignment vertical="top" wrapText="1"/>
    </xf>
    <xf numFmtId="0" fontId="24" fillId="3" borderId="3" xfId="20" applyFont="1" applyFill="1" applyBorder="1" applyAlignment="1">
      <alignment horizontal="center" vertical="center" wrapText="1"/>
    </xf>
    <xf numFmtId="0" fontId="24" fillId="3" borderId="4" xfId="20" applyFont="1" applyFill="1" applyBorder="1" applyAlignment="1">
      <alignment horizontal="center" vertical="center" wrapText="1"/>
    </xf>
    <xf numFmtId="0" fontId="24" fillId="3" borderId="64" xfId="2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5" xfId="0" applyFont="1" applyFill="1" applyBorder="1" applyAlignment="1">
      <alignment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2" fillId="3" borderId="29" xfId="0" applyFont="1" applyFill="1" applyBorder="1" applyAlignment="1">
      <alignment wrapText="1"/>
    </xf>
    <xf numFmtId="0" fontId="23" fillId="3" borderId="45"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49" fillId="3" borderId="0" xfId="0" applyFont="1" applyFill="1" applyBorder="1" applyAlignment="1">
      <alignment horizontal="center" vertical="center" wrapText="1"/>
    </xf>
    <xf numFmtId="0" fontId="49" fillId="3" borderId="0" xfId="0" applyFont="1" applyFill="1" applyBorder="1" applyAlignment="1">
      <alignment wrapText="1"/>
    </xf>
    <xf numFmtId="0" fontId="49" fillId="3" borderId="0" xfId="0" applyFont="1" applyFill="1" applyBorder="1" applyAlignment="1"/>
    <xf numFmtId="0" fontId="5" fillId="3" borderId="0" xfId="1" applyFont="1" applyFill="1" applyBorder="1" applyAlignment="1">
      <alignment horizontal="left" wrapText="1"/>
    </xf>
    <xf numFmtId="0" fontId="3" fillId="0" borderId="0" xfId="0" applyFont="1" applyAlignment="1">
      <alignment horizontal="left" vertical="top" wrapText="1"/>
    </xf>
    <xf numFmtId="0" fontId="17" fillId="3" borderId="0" xfId="0" applyFont="1" applyFill="1" applyBorder="1" applyAlignment="1">
      <alignment horizontal="center" vertical="center" wrapText="1"/>
    </xf>
    <xf numFmtId="0" fontId="17" fillId="3" borderId="102" xfId="0" applyFont="1" applyFill="1" applyBorder="1" applyAlignment="1">
      <alignment horizontal="center" vertical="center" wrapText="1"/>
    </xf>
    <xf numFmtId="20" fontId="14" fillId="0" borderId="0" xfId="0" applyNumberFormat="1" applyFont="1" applyAlignment="1">
      <alignment horizontal="left" vertical="top" wrapText="1"/>
    </xf>
    <xf numFmtId="0" fontId="14" fillId="0" borderId="0" xfId="0" applyFont="1" applyAlignment="1">
      <alignment wrapText="1"/>
    </xf>
    <xf numFmtId="0" fontId="10" fillId="0" borderId="0" xfId="3" applyFont="1" applyBorder="1" applyAlignment="1">
      <alignment horizontal="center" wrapText="1"/>
    </xf>
    <xf numFmtId="0" fontId="17" fillId="3" borderId="3" xfId="22" applyFont="1" applyFill="1" applyBorder="1" applyAlignment="1">
      <alignment horizontal="center" wrapText="1"/>
    </xf>
    <xf numFmtId="0" fontId="17" fillId="3" borderId="4" xfId="22" applyFont="1" applyFill="1" applyBorder="1" applyAlignment="1">
      <alignment horizontal="center" wrapText="1"/>
    </xf>
    <xf numFmtId="0" fontId="17" fillId="3" borderId="5" xfId="22" applyFont="1" applyFill="1" applyBorder="1" applyAlignment="1">
      <alignment horizontal="center" wrapText="1"/>
    </xf>
    <xf numFmtId="0" fontId="17" fillId="3" borderId="61" xfId="22" applyFont="1" applyFill="1" applyBorder="1" applyAlignment="1">
      <alignment horizontal="center" vertical="center" wrapText="1"/>
    </xf>
    <xf numFmtId="0" fontId="17" fillId="3" borderId="6" xfId="22" applyFont="1" applyFill="1" applyBorder="1" applyAlignment="1">
      <alignment horizontal="center" vertical="center" wrapText="1"/>
    </xf>
    <xf numFmtId="0" fontId="17" fillId="3" borderId="62" xfId="22" applyFont="1" applyFill="1" applyBorder="1" applyAlignment="1">
      <alignment horizontal="center" vertical="center" wrapText="1"/>
    </xf>
    <xf numFmtId="0" fontId="17" fillId="3" borderId="7" xfId="22" applyFont="1" applyFill="1" applyBorder="1" applyAlignment="1">
      <alignment horizontal="center" vertical="center" wrapText="1"/>
    </xf>
    <xf numFmtId="0" fontId="17" fillId="3" borderId="104" xfId="22" applyFont="1" applyFill="1" applyBorder="1" applyAlignment="1">
      <alignment horizontal="center" wrapText="1"/>
    </xf>
    <xf numFmtId="0" fontId="17" fillId="3" borderId="105" xfId="22" applyFont="1" applyFill="1" applyBorder="1" applyAlignment="1">
      <alignment horizontal="center" wrapText="1"/>
    </xf>
    <xf numFmtId="0" fontId="2" fillId="0" borderId="0" xfId="0" applyFont="1" applyAlignment="1">
      <alignment vertical="top" wrapText="1"/>
    </xf>
    <xf numFmtId="0" fontId="17" fillId="3" borderId="37" xfId="9" applyFont="1" applyFill="1" applyBorder="1" applyAlignment="1">
      <alignment horizontal="center" vertical="center" wrapText="1"/>
    </xf>
    <xf numFmtId="0" fontId="17" fillId="3" borderId="38" xfId="9" applyFont="1" applyFill="1" applyBorder="1" applyAlignment="1">
      <alignment horizontal="center" vertical="center" wrapText="1"/>
    </xf>
    <xf numFmtId="0" fontId="17" fillId="3" borderId="39" xfId="9" applyFont="1" applyFill="1" applyBorder="1" applyAlignment="1">
      <alignment horizontal="center" vertical="center" wrapText="1"/>
    </xf>
    <xf numFmtId="0" fontId="14" fillId="0" borderId="1" xfId="0" applyFont="1" applyBorder="1" applyAlignment="1">
      <alignment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6" fillId="0" borderId="0" xfId="2" applyFont="1" applyFill="1" applyBorder="1" applyAlignment="1">
      <alignment horizontal="left" vertical="center" wrapText="1"/>
    </xf>
    <xf numFmtId="0" fontId="14" fillId="0" borderId="0" xfId="0" applyFont="1" applyAlignment="1"/>
    <xf numFmtId="0" fontId="16" fillId="0" borderId="14" xfId="2" applyFont="1" applyFill="1" applyBorder="1" applyAlignment="1">
      <alignment horizontal="left" vertical="center" wrapText="1"/>
    </xf>
    <xf numFmtId="0" fontId="16" fillId="0" borderId="10" xfId="2" applyFont="1" applyFill="1" applyBorder="1" applyAlignment="1">
      <alignment horizontal="left" vertical="center" wrapText="1"/>
    </xf>
    <xf numFmtId="0" fontId="16" fillId="0" borderId="19" xfId="2" applyFont="1" applyFill="1" applyBorder="1" applyAlignment="1">
      <alignment horizontal="left" vertical="center" wrapText="1"/>
    </xf>
    <xf numFmtId="0" fontId="14" fillId="0" borderId="20" xfId="0" applyFont="1" applyBorder="1" applyAlignment="1">
      <alignment vertical="center"/>
    </xf>
    <xf numFmtId="0" fontId="14" fillId="0" borderId="21" xfId="0" applyFont="1" applyBorder="1" applyAlignment="1">
      <alignment vertical="center"/>
    </xf>
    <xf numFmtId="0" fontId="14" fillId="0" borderId="25" xfId="0" applyFont="1" applyFill="1" applyBorder="1" applyAlignment="1">
      <alignment horizontal="left" vertical="center"/>
    </xf>
    <xf numFmtId="0" fontId="14" fillId="0" borderId="80" xfId="0" applyFont="1" applyFill="1" applyBorder="1" applyAlignment="1">
      <alignment horizontal="left" vertical="center"/>
    </xf>
  </cellXfs>
  <cellStyles count="28">
    <cellStyle name="Hyperlink" xfId="23" builtinId="8"/>
    <cellStyle name="Normal" xfId="0" builtinId="0"/>
    <cellStyle name="Normal_Chart 1" xfId="14"/>
    <cellStyle name="Normal_Chart 1 DATA" xfId="13"/>
    <cellStyle name="Normal_Chart 2 DATA" xfId="15"/>
    <cellStyle name="Normal_Chart 2 DATA (web only)" xfId="27"/>
    <cellStyle name="Normal_Chart 8" xfId="21"/>
    <cellStyle name="Normal_Chart 8 DATA (Web Only)" xfId="22"/>
    <cellStyle name="Normal_Chart3 DATA" xfId="16"/>
    <cellStyle name="Normal_Chart4 DATA (web only)" xfId="17"/>
    <cellStyle name="Normal_Chart6 DATA (Web only)" xfId="26"/>
    <cellStyle name="Normal_Fig3" xfId="7"/>
    <cellStyle name="Normal_Figure 1" xfId="4"/>
    <cellStyle name="Normal_Figure 2" xfId="5"/>
    <cellStyle name="Normal_Figure 2b Incidence (Map)" xfId="10"/>
    <cellStyle name="Normal_Figure 3" xfId="8"/>
    <cellStyle name="Normal_Figure 4" xfId="6"/>
    <cellStyle name="Normal_Sheet1" xfId="1"/>
    <cellStyle name="Normal_Sheet1 2" xfId="24"/>
    <cellStyle name="Normal_Sheet1_1" xfId="3"/>
    <cellStyle name="Normal_Sheet1_1 2" xfId="25"/>
    <cellStyle name="Normal_Sheet2" xfId="2"/>
    <cellStyle name="Normal_Sheet2_1" xfId="20"/>
    <cellStyle name="Normal_Sheet3" xfId="18"/>
    <cellStyle name="Normal_Sheet4" xfId="19"/>
    <cellStyle name="Normal_Table 3" xfId="11"/>
    <cellStyle name="Normal_Table 4" xfId="9"/>
    <cellStyle name="Normal_Table 4_1" xfId="12"/>
  </cellStyles>
  <dxfs count="0"/>
  <tableStyles count="0" defaultTableStyle="TableStyleMedium9" defaultPivotStyle="PivotStyleLight16"/>
  <colors>
    <mruColors>
      <color rgb="FF47CFFF"/>
      <color rgb="FF492BFF"/>
      <color rgb="FFF141CF"/>
      <color rgb="FF05EB4C"/>
      <color rgb="FFFFFF99"/>
      <color rgb="FFBF14DC"/>
      <color rgb="FFFFCC99"/>
      <color rgb="FFC9A6E4"/>
      <color rgb="FFF682E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6272411858807819E-2"/>
          <c:y val="6.7878734259342349E-2"/>
          <c:w val="0.88437842367329988"/>
          <c:h val="0.65211812006645242"/>
        </c:manualLayout>
      </c:layout>
      <c:barChart>
        <c:barDir val="col"/>
        <c:grouping val="clustered"/>
        <c:ser>
          <c:idx val="0"/>
          <c:order val="0"/>
          <c:tx>
            <c:strRef>
              <c:f>'Chart 1 DATA (hide-for chart)'!$B$41:$C$41</c:f>
              <c:strCache>
                <c:ptCount val="1"/>
                <c:pt idx="0">
                  <c:v>2015</c:v>
                </c:pt>
              </c:strCache>
            </c:strRef>
          </c:tx>
          <c:spPr>
            <a:solidFill>
              <a:schemeClr val="accent4">
                <a:lumMod val="40000"/>
                <a:lumOff val="60000"/>
              </a:schemeClr>
            </a:solidFill>
            <a:ln>
              <a:solidFill>
                <a:schemeClr val="tx1"/>
              </a:solidFill>
            </a:ln>
          </c:spPr>
          <c:dLbls>
            <c:dLbl>
              <c:idx val="0"/>
              <c:layout/>
              <c:tx>
                <c:strRef>
                  <c:f>'Chart 1 DATA (hide-for chart)'!$B$42</c:f>
                  <c:strCache>
                    <c:ptCount val="1"/>
                    <c:pt idx="0">
                      <c:v>19</c:v>
                    </c:pt>
                  </c:strCache>
                </c:strRef>
              </c:tx>
              <c:dLblPos val="inEnd"/>
              <c:showVal val="1"/>
              <c:extLst>
                <c:ext xmlns:c15="http://schemas.microsoft.com/office/drawing/2012/chart" uri="{CE6537A1-D6FC-4f65-9D91-7224C49458BB}">
                  <c15:layout/>
                  <c15:dlblFieldTable>
                    <c15:dlblFTEntry>
                      <c15:txfldGUID>{0AC71A0C-757E-4BC0-A2F8-85D22CBE3A83}</c15:txfldGUID>
                      <c15:f>'Chart 1 DATA (hide-for chart)'!$B$42</c15:f>
                      <c15:dlblFieldTableCache>
                        <c:ptCount val="1"/>
                        <c:pt idx="0">
                          <c:v>19</c:v>
                        </c:pt>
                      </c15:dlblFieldTableCache>
                    </c15:dlblFTEntry>
                  </c15:dlblFieldTable>
                  <c15:showDataLabelsRange val="0"/>
                </c:ext>
              </c:extLst>
            </c:dLbl>
            <c:dLbl>
              <c:idx val="1"/>
              <c:layout/>
              <c:tx>
                <c:rich>
                  <a:bodyPr/>
                  <a:lstStyle/>
                  <a:p>
                    <a:r>
                      <a:rPr lang="en-US">
                        <a:solidFill>
                          <a:sysClr val="windowText" lastClr="000000"/>
                        </a:solidFill>
                      </a:rPr>
                      <a:t>*</a:t>
                    </a:r>
                    <a:endParaRPr lang="en-US"/>
                  </a:p>
                </c:rich>
              </c:tx>
              <c:dLblPos val="inEnd"/>
              <c:showVal val="1"/>
              <c:extLst>
                <c:ext xmlns:c15="http://schemas.microsoft.com/office/drawing/2012/chart" uri="{CE6537A1-D6FC-4f65-9D91-7224C49458BB}">
                  <c15:layout/>
                </c:ext>
              </c:extLst>
            </c:dLbl>
            <c:dLbl>
              <c:idx val="2"/>
              <c:layout/>
              <c:tx>
                <c:strRef>
                  <c:f>'Chart 1 DATA (hide-for chart)'!$B$44</c:f>
                  <c:strCache>
                    <c:ptCount val="1"/>
                    <c:pt idx="0">
                      <c:v>10</c:v>
                    </c:pt>
                  </c:strCache>
                </c:strRef>
              </c:tx>
              <c:dLblPos val="inEnd"/>
              <c:showVal val="1"/>
              <c:extLst>
                <c:ext xmlns:c15="http://schemas.microsoft.com/office/drawing/2012/chart" uri="{CE6537A1-D6FC-4f65-9D91-7224C49458BB}">
                  <c15:layout/>
                  <c15:dlblFieldTable>
                    <c15:dlblFTEntry>
                      <c15:txfldGUID>{61CDC1E4-660B-423C-9A34-010B6348519C}</c15:txfldGUID>
                      <c15:f>'Chart 1 DATA (hide-for chart)'!$B$44</c15:f>
                      <c15:dlblFieldTableCache>
                        <c:ptCount val="1"/>
                        <c:pt idx="0">
                          <c:v>10</c:v>
                        </c:pt>
                      </c15:dlblFieldTableCache>
                    </c15:dlblFTEntry>
                  </c15:dlblFieldTable>
                  <c15:showDataLabelsRange val="0"/>
                </c:ext>
              </c:extLst>
            </c:dLbl>
            <c:dLbl>
              <c:idx val="3"/>
              <c:layout/>
              <c:tx>
                <c:strRef>
                  <c:f>'Chart 1 DATA (hide-for chart)'!$B$45</c:f>
                  <c:strCache>
                    <c:ptCount val="1"/>
                    <c:pt idx="0">
                      <c:v>12</c:v>
                    </c:pt>
                  </c:strCache>
                </c:strRef>
              </c:tx>
              <c:dLblPos val="inEnd"/>
              <c:showVal val="1"/>
              <c:extLst>
                <c:ext xmlns:c15="http://schemas.microsoft.com/office/drawing/2012/chart" uri="{CE6537A1-D6FC-4f65-9D91-7224C49458BB}">
                  <c15:layout/>
                  <c15:dlblFieldTable>
                    <c15:dlblFTEntry>
                      <c15:txfldGUID>{E9E19F25-8FE7-4C97-868A-D21D128BCB48}</c15:txfldGUID>
                      <c15:f>'Chart 1 DATA (hide-for chart)'!$B$45</c15:f>
                      <c15:dlblFieldTableCache>
                        <c:ptCount val="1"/>
                        <c:pt idx="0">
                          <c:v>12</c:v>
                        </c:pt>
                      </c15:dlblFieldTableCache>
                    </c15:dlblFTEntry>
                  </c15:dlblFieldTable>
                  <c15:showDataLabelsRange val="0"/>
                </c:ext>
              </c:extLst>
            </c:dLbl>
            <c:dLbl>
              <c:idx val="4"/>
              <c:layout/>
              <c:tx>
                <c:strRef>
                  <c:f>'Chart 1 DATA (hide-for chart)'!$B$46</c:f>
                  <c:strCache>
                    <c:ptCount val="1"/>
                    <c:pt idx="0">
                      <c:v>26</c:v>
                    </c:pt>
                  </c:strCache>
                </c:strRef>
              </c:tx>
              <c:dLblPos val="inEnd"/>
              <c:showVal val="1"/>
              <c:extLst>
                <c:ext xmlns:c15="http://schemas.microsoft.com/office/drawing/2012/chart" uri="{CE6537A1-D6FC-4f65-9D91-7224C49458BB}">
                  <c15:layout/>
                  <c15:dlblFieldTable>
                    <c15:dlblFTEntry>
                      <c15:txfldGUID>{5C9F926E-A0CD-4E64-A880-37BC700A71A2}</c15:txfldGUID>
                      <c15:f>'Chart 1 DATA (hide-for chart)'!$B$46</c15:f>
                      <c15:dlblFieldTableCache>
                        <c:ptCount val="1"/>
                        <c:pt idx="0">
                          <c:v>26</c:v>
                        </c:pt>
                      </c15:dlblFieldTableCache>
                    </c15:dlblFTEntry>
                  </c15:dlblFieldTable>
                  <c15:showDataLabelsRange val="0"/>
                </c:ext>
              </c:extLst>
            </c:dLbl>
            <c:dLbl>
              <c:idx val="5"/>
              <c:layout/>
              <c:tx>
                <c:strRef>
                  <c:f>'Chart 1 DATA (hide-for chart)'!$B$47</c:f>
                  <c:strCache>
                    <c:ptCount val="1"/>
                    <c:pt idx="0">
                      <c:v>59</c:v>
                    </c:pt>
                  </c:strCache>
                </c:strRef>
              </c:tx>
              <c:dLblPos val="inEnd"/>
              <c:showVal val="1"/>
              <c:extLst>
                <c:ext xmlns:c15="http://schemas.microsoft.com/office/drawing/2012/chart" uri="{CE6537A1-D6FC-4f65-9D91-7224C49458BB}">
                  <c15:layout/>
                  <c15:dlblFieldTable>
                    <c15:dlblFTEntry>
                      <c15:txfldGUID>{D81E0BC5-3792-4727-A8FC-904FA2D3C0DD}</c15:txfldGUID>
                      <c15:f>'Chart 1 DATA (hide-for chart)'!$B$47</c15:f>
                      <c15:dlblFieldTableCache>
                        <c:ptCount val="1"/>
                        <c:pt idx="0">
                          <c:v>59</c:v>
                        </c:pt>
                      </c15:dlblFieldTableCache>
                    </c15:dlblFTEntry>
                  </c15:dlblFieldTable>
                  <c15:showDataLabelsRange val="0"/>
                </c:ext>
              </c:extLst>
            </c:dLbl>
            <c:dLbl>
              <c:idx val="6"/>
              <c:layout/>
              <c:tx>
                <c:strRef>
                  <c:f>'Chart 1 DATA (hide-for chart)'!$B$48</c:f>
                  <c:strCache>
                    <c:ptCount val="1"/>
                    <c:pt idx="0">
                      <c:v>49</c:v>
                    </c:pt>
                  </c:strCache>
                </c:strRef>
              </c:tx>
              <c:dLblPos val="inEnd"/>
              <c:showVal val="1"/>
              <c:extLst>
                <c:ext xmlns:c15="http://schemas.microsoft.com/office/drawing/2012/chart" uri="{CE6537A1-D6FC-4f65-9D91-7224C49458BB}">
                  <c15:layout/>
                  <c15:dlblFieldTable>
                    <c15:dlblFTEntry>
                      <c15:txfldGUID>{5D5C0943-336A-467C-80ED-6B6DFCFCE7A1}</c15:txfldGUID>
                      <c15:f>'Chart 1 DATA (hide-for chart)'!$B$48</c15:f>
                      <c15:dlblFieldTableCache>
                        <c:ptCount val="1"/>
                        <c:pt idx="0">
                          <c:v>49</c:v>
                        </c:pt>
                      </c15:dlblFieldTableCache>
                    </c15:dlblFTEntry>
                  </c15:dlblFieldTable>
                  <c15:showDataLabelsRange val="0"/>
                </c:ext>
              </c:extLst>
            </c:dLbl>
            <c:dLbl>
              <c:idx val="7"/>
              <c:layout/>
              <c:tx>
                <c:strRef>
                  <c:f>'Chart 1 DATA (hide-for chart)'!$B$49</c:f>
                  <c:strCache>
                    <c:ptCount val="1"/>
                    <c:pt idx="0">
                      <c:v>25</c:v>
                    </c:pt>
                  </c:strCache>
                </c:strRef>
              </c:tx>
              <c:dLblPos val="inEnd"/>
              <c:showVal val="1"/>
              <c:extLst>
                <c:ext xmlns:c15="http://schemas.microsoft.com/office/drawing/2012/chart" uri="{CE6537A1-D6FC-4f65-9D91-7224C49458BB}">
                  <c15:layout/>
                  <c15:dlblFieldTable>
                    <c15:dlblFTEntry>
                      <c15:txfldGUID>{8FB05C04-2F92-49F3-805A-242E1F6623C2}</c15:txfldGUID>
                      <c15:f>'Chart 1 DATA (hide-for chart)'!$B$49</c15:f>
                      <c15:dlblFieldTableCache>
                        <c:ptCount val="1"/>
                        <c:pt idx="0">
                          <c:v>25</c:v>
                        </c:pt>
                      </c15:dlblFieldTableCache>
                    </c15:dlblFTEntry>
                  </c15:dlblFieldTable>
                  <c15:showDataLabelsRange val="0"/>
                </c:ext>
              </c:extLst>
            </c:dLbl>
            <c:dLbl>
              <c:idx val="8"/>
              <c:layout/>
              <c:tx>
                <c:strRef>
                  <c:f>'Chart 1 DATA (hide-for chart)'!$B$50</c:f>
                  <c:strCache>
                    <c:ptCount val="1"/>
                    <c:pt idx="0">
                      <c:v>30</c:v>
                    </c:pt>
                  </c:strCache>
                </c:strRef>
              </c:tx>
              <c:dLblPos val="inEnd"/>
              <c:showVal val="1"/>
              <c:extLst>
                <c:ext xmlns:c15="http://schemas.microsoft.com/office/drawing/2012/chart" uri="{CE6537A1-D6FC-4f65-9D91-7224C49458BB}">
                  <c15:layout/>
                  <c15:dlblFieldTable>
                    <c15:dlblFTEntry>
                      <c15:txfldGUID>{1AD8B634-2D41-40E6-8F9C-BF5BCBF9F94F}</c15:txfldGUID>
                      <c15:f>'Chart 1 DATA (hide-for chart)'!$B$50</c15:f>
                      <c15:dlblFieldTableCache>
                        <c:ptCount val="1"/>
                        <c:pt idx="0">
                          <c:v>30</c:v>
                        </c:pt>
                      </c15:dlblFieldTableCache>
                    </c15:dlblFTEntry>
                  </c15:dlblFieldTable>
                  <c15:showDataLabelsRange val="0"/>
                </c:ext>
              </c:extLst>
            </c:dLbl>
            <c:dLbl>
              <c:idx val="9"/>
              <c:layout/>
              <c:tx>
                <c:strRef>
                  <c:f>'Chart 1 DATA (hide-for chart)'!$B$51</c:f>
                  <c:strCache>
                    <c:ptCount val="1"/>
                    <c:pt idx="0">
                      <c:v>55</c:v>
                    </c:pt>
                  </c:strCache>
                </c:strRef>
              </c:tx>
              <c:dLblPos val="inEnd"/>
              <c:showVal val="1"/>
              <c:extLst>
                <c:ext xmlns:c15="http://schemas.microsoft.com/office/drawing/2012/chart" uri="{CE6537A1-D6FC-4f65-9D91-7224C49458BB}">
                  <c15:layout/>
                  <c15:dlblFieldTable>
                    <c15:dlblFTEntry>
                      <c15:txfldGUID>{5A9B3E3A-5887-4174-A5E3-D2D94FD1F11A}</c15:txfldGUID>
                      <c15:f>'Chart 1 DATA (hide-for chart)'!$B$51</c15:f>
                      <c15:dlblFieldTableCache>
                        <c:ptCount val="1"/>
                        <c:pt idx="0">
                          <c:v>55</c:v>
                        </c:pt>
                      </c15:dlblFieldTableCache>
                    </c15:dlblFTEntry>
                  </c15:dlblFieldTable>
                  <c15:showDataLabelsRange val="0"/>
                </c:ext>
              </c:extLst>
            </c:dLbl>
            <c:dLbl>
              <c:idx val="10"/>
              <c:layout/>
              <c:tx>
                <c:rich>
                  <a:bodyPr/>
                  <a:lstStyle/>
                  <a:p>
                    <a:r>
                      <a:rPr lang="en-US">
                        <a:solidFill>
                          <a:sysClr val="windowText" lastClr="000000"/>
                        </a:solidFill>
                      </a:rPr>
                      <a:t>*</a:t>
                    </a:r>
                    <a:endParaRPr lang="en-US"/>
                  </a:p>
                </c:rich>
              </c:tx>
              <c:dLblPos val="inEnd"/>
              <c:showVal val="1"/>
              <c:extLst>
                <c:ext xmlns:c15="http://schemas.microsoft.com/office/drawing/2012/chart" uri="{CE6537A1-D6FC-4f65-9D91-7224C49458BB}">
                  <c15:layout/>
                </c:ext>
              </c:extLst>
            </c:dLbl>
            <c:dLbl>
              <c:idx val="11"/>
              <c:layout/>
              <c:tx>
                <c:strRef>
                  <c:f>'Chart 1 DATA (hide-for chart)'!$B$53</c:f>
                  <c:strCache>
                    <c:ptCount val="1"/>
                    <c:pt idx="0">
                      <c:v>0</c:v>
                    </c:pt>
                  </c:strCache>
                </c:strRef>
              </c:tx>
              <c:dLblPos val="inEnd"/>
              <c:showVal val="1"/>
              <c:extLst>
                <c:ext xmlns:c15="http://schemas.microsoft.com/office/drawing/2012/chart" uri="{CE6537A1-D6FC-4f65-9D91-7224C49458BB}">
                  <c15:layout/>
                  <c15:dlblFieldTable>
                    <c15:dlblFTEntry>
                      <c15:txfldGUID>{E0F1A9CA-E908-42EB-8372-2EB24E2E8F72}</c15:txfldGUID>
                      <c15:f>'Chart 1 DATA (hide-for chart)'!$B$53</c15:f>
                      <c15:dlblFieldTableCache>
                        <c:ptCount val="1"/>
                        <c:pt idx="0">
                          <c:v>0</c:v>
                        </c:pt>
                      </c15:dlblFieldTableCache>
                    </c15:dlblFTEntry>
                  </c15:dlblFieldTable>
                  <c15:showDataLabelsRange val="0"/>
                </c:ext>
              </c:extLst>
            </c:dLbl>
            <c:dLbl>
              <c:idx val="12"/>
              <c:layout/>
              <c:tx>
                <c:strRef>
                  <c:f>'Chart 1 DATA (hide-for chart)'!$B$54</c:f>
                  <c:strCache>
                    <c:ptCount val="1"/>
                    <c:pt idx="0">
                      <c:v>44</c:v>
                    </c:pt>
                  </c:strCache>
                </c:strRef>
              </c:tx>
              <c:dLblPos val="inEnd"/>
              <c:showVal val="1"/>
              <c:extLst>
                <c:ext xmlns:c15="http://schemas.microsoft.com/office/drawing/2012/chart" uri="{CE6537A1-D6FC-4f65-9D91-7224C49458BB}">
                  <c15:layout/>
                  <c15:dlblFieldTable>
                    <c15:dlblFTEntry>
                      <c15:txfldGUID>{6D2633A3-B5BE-4F9A-ACB2-B7CBB54876CD}</c15:txfldGUID>
                      <c15:f>'Chart 1 DATA (hide-for chart)'!$B$54</c15:f>
                      <c15:dlblFieldTableCache>
                        <c:ptCount val="1"/>
                        <c:pt idx="0">
                          <c:v>44</c:v>
                        </c:pt>
                      </c15:dlblFieldTableCache>
                    </c15:dlblFTEntry>
                  </c15:dlblFieldTable>
                  <c15:showDataLabelsRange val="0"/>
                </c:ext>
              </c:extLst>
            </c:dLbl>
            <c:dLbl>
              <c:idx val="13"/>
              <c:layout/>
              <c:tx>
                <c:strRef>
                  <c:f>'Chart 1 DATA (hide-for chart)'!$B$55</c:f>
                  <c:strCache>
                    <c:ptCount val="1"/>
                    <c:pt idx="0">
                      <c:v>0</c:v>
                    </c:pt>
                  </c:strCache>
                </c:strRef>
              </c:tx>
              <c:dLblPos val="inEnd"/>
              <c:showVal val="1"/>
              <c:extLst>
                <c:ext xmlns:c15="http://schemas.microsoft.com/office/drawing/2012/chart" uri="{CE6537A1-D6FC-4f65-9D91-7224C49458BB}">
                  <c15:layout/>
                  <c15:dlblFieldTable>
                    <c15:dlblFTEntry>
                      <c15:txfldGUID>{6FADA506-DE52-484E-9795-507BF49514A2}</c15:txfldGUID>
                      <c15:f>'Chart 1 DATA (hide-for chart)'!$B$55</c15:f>
                      <c15:dlblFieldTableCache>
                        <c:ptCount val="1"/>
                        <c:pt idx="0">
                          <c:v>0</c:v>
                        </c:pt>
                      </c15:dlblFieldTableCache>
                    </c15:dlblFTEntry>
                  </c15:dlblFieldTable>
                  <c15:showDataLabelsRange val="0"/>
                </c:ext>
              </c:extLst>
            </c:dLbl>
            <c:dLbl>
              <c:idx val="14"/>
              <c:layout>
                <c:manualLayout>
                  <c:x val="-3.1372549019609026E-3"/>
                  <c:y val="0"/>
                </c:manualLayout>
              </c:layout>
              <c:tx>
                <c:strRef>
                  <c:f>'Chart 1 DATA (hide-for chart)'!$B$56</c:f>
                  <c:strCache>
                    <c:ptCount val="1"/>
                    <c:pt idx="0">
                      <c:v>333</c:v>
                    </c:pt>
                  </c:strCache>
                </c:strRef>
              </c:tx>
              <c:dLblPos val="outEnd"/>
              <c:showVal val="1"/>
              <c:extLst>
                <c:ext xmlns:c15="http://schemas.microsoft.com/office/drawing/2012/chart" uri="{CE6537A1-D6FC-4f65-9D91-7224C49458BB}">
                  <c15:layout/>
                  <c15:dlblFieldTable>
                    <c15:dlblFTEntry>
                      <c15:txfldGUID>{0593CF7A-CE1D-4DB4-B6DB-07E3B8749D32}</c15:txfldGUID>
                      <c15:f>'Chart 1 DATA (hide-for chart)'!$B$56</c15:f>
                      <c15:dlblFieldTableCache>
                        <c:ptCount val="1"/>
                        <c:pt idx="0">
                          <c:v>333</c:v>
                        </c:pt>
                      </c15:dlblFieldTableCache>
                    </c15:dlblFTEntry>
                  </c15:dlblFieldTable>
                  <c15:showDataLabelsRange val="0"/>
                </c:ext>
              </c:extLst>
            </c:dLbl>
            <c:delete val="1"/>
            <c:spPr>
              <a:noFill/>
              <a:ln>
                <a:noFill/>
              </a:ln>
              <a:effectLst/>
            </c:spPr>
            <c:txPr>
              <a:bodyPr/>
              <a:lstStyle/>
              <a:p>
                <a:pPr>
                  <a:defRPr>
                    <a:solidFill>
                      <a:sysClr val="windowText" lastClr="000000"/>
                    </a:solidFill>
                  </a:defRPr>
                </a:pPr>
                <a:endParaRPr lang="en-US"/>
              </a:p>
            </c:txPr>
            <c:dLblPos val="inEnd"/>
            <c:extLst>
              <c:ext xmlns:c15="http://schemas.microsoft.com/office/drawing/2012/chart" uri="{CE6537A1-D6FC-4f65-9D91-7224C49458BB}">
                <c15:showLeaderLines val="0"/>
              </c:ext>
            </c:extLst>
          </c:dLbls>
          <c:cat>
            <c:strRef>
              <c:f>'Chart 1 DATA (hide-for chart)'!$A$42:$A$56</c:f>
              <c:strCache>
                <c:ptCount val="15"/>
                <c:pt idx="0">
                  <c:v>NHS A&amp;A</c:v>
                </c:pt>
                <c:pt idx="1">
                  <c:v>NHS Borders</c:v>
                </c:pt>
                <c:pt idx="2">
                  <c:v>NHS D&amp;G</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 1 DATA (hide-for chart)'!$C$42:$C$56</c:f>
              <c:numCache>
                <c:formatCode>###0.0%</c:formatCode>
                <c:ptCount val="15"/>
                <c:pt idx="0">
                  <c:v>0.52777777777777779</c:v>
                </c:pt>
                <c:pt idx="1">
                  <c:v>0.33333333333333331</c:v>
                </c:pt>
                <c:pt idx="2">
                  <c:v>0.76923076923076927</c:v>
                </c:pt>
                <c:pt idx="3">
                  <c:v>0.23076923076923078</c:v>
                </c:pt>
                <c:pt idx="4">
                  <c:v>0.68421052631578949</c:v>
                </c:pt>
                <c:pt idx="5">
                  <c:v>0.60204081632653061</c:v>
                </c:pt>
                <c:pt idx="6">
                  <c:v>0.84482758620689657</c:v>
                </c:pt>
                <c:pt idx="7">
                  <c:v>0.6097560975609756</c:v>
                </c:pt>
                <c:pt idx="8">
                  <c:v>0.46875</c:v>
                </c:pt>
                <c:pt idx="9">
                  <c:v>0.7142857142857143</c:v>
                </c:pt>
                <c:pt idx="10">
                  <c:v>1</c:v>
                </c:pt>
                <c:pt idx="11">
                  <c:v>0</c:v>
                </c:pt>
                <c:pt idx="12">
                  <c:v>0.73333333333333328</c:v>
                </c:pt>
                <c:pt idx="13">
                  <c:v>0</c:v>
                </c:pt>
                <c:pt idx="14">
                  <c:v>0.61100917431192658</c:v>
                </c:pt>
              </c:numCache>
            </c:numRef>
          </c:val>
        </c:ser>
        <c:ser>
          <c:idx val="1"/>
          <c:order val="1"/>
          <c:tx>
            <c:strRef>
              <c:f>'Chart 1 DATA (hide-for chart)'!$D$41:$E$41</c:f>
              <c:strCache>
                <c:ptCount val="1"/>
                <c:pt idx="0">
                  <c:v>2016</c:v>
                </c:pt>
              </c:strCache>
            </c:strRef>
          </c:tx>
          <c:spPr>
            <a:solidFill>
              <a:srgbClr val="7030A0"/>
            </a:solidFill>
            <a:ln>
              <a:solidFill>
                <a:prstClr val="black"/>
              </a:solidFill>
            </a:ln>
          </c:spPr>
          <c:dLbls>
            <c:dLbl>
              <c:idx val="0"/>
              <c:layout/>
              <c:tx>
                <c:strRef>
                  <c:f>'Chart 1 DATA (hide-for chart)'!$D$42</c:f>
                  <c:strCache>
                    <c:ptCount val="1"/>
                    <c:pt idx="0">
                      <c:v>29</c:v>
                    </c:pt>
                  </c:strCache>
                </c:strRef>
              </c:tx>
              <c:dLblPos val="inEnd"/>
              <c:showVal val="1"/>
              <c:extLst>
                <c:ext xmlns:c15="http://schemas.microsoft.com/office/drawing/2012/chart" uri="{CE6537A1-D6FC-4f65-9D91-7224C49458BB}">
                  <c15:layout/>
                  <c15:dlblFieldTable>
                    <c15:dlblFTEntry>
                      <c15:txfldGUID>{6EFE36CC-CE3C-4B3C-BC7B-549C1B7D252D}</c15:txfldGUID>
                      <c15:f>'Chart 1 DATA (hide-for chart)'!$D$42</c15:f>
                      <c15:dlblFieldTableCache>
                        <c:ptCount val="1"/>
                        <c:pt idx="0">
                          <c:v>29</c:v>
                        </c:pt>
                      </c15:dlblFieldTableCache>
                    </c15:dlblFTEntry>
                  </c15:dlblFieldTable>
                  <c15:showDataLabelsRange val="0"/>
                </c:ext>
              </c:extLst>
            </c:dLbl>
            <c:dLbl>
              <c:idx val="1"/>
              <c:layout/>
              <c:tx>
                <c:rich>
                  <a:bodyPr/>
                  <a:lstStyle/>
                  <a:p>
                    <a:r>
                      <a:rPr lang="en-US">
                        <a:solidFill>
                          <a:schemeClr val="bg1"/>
                        </a:solidFill>
                      </a:rPr>
                      <a:t>*</a:t>
                    </a:r>
                    <a:endParaRPr lang="en-US"/>
                  </a:p>
                </c:rich>
              </c:tx>
              <c:dLblPos val="inEnd"/>
              <c:showVal val="1"/>
              <c:extLst>
                <c:ext xmlns:c15="http://schemas.microsoft.com/office/drawing/2012/chart" uri="{CE6537A1-D6FC-4f65-9D91-7224C49458BB}">
                  <c15:layout/>
                </c:ext>
              </c:extLst>
            </c:dLbl>
            <c:dLbl>
              <c:idx val="2"/>
              <c:layout/>
              <c:tx>
                <c:rich>
                  <a:bodyPr/>
                  <a:lstStyle/>
                  <a:p>
                    <a:r>
                      <a:rPr lang="en-US">
                        <a:solidFill>
                          <a:schemeClr val="bg1"/>
                        </a:solidFill>
                      </a:rPr>
                      <a:t>*</a:t>
                    </a:r>
                    <a:endParaRPr lang="en-US"/>
                  </a:p>
                </c:rich>
              </c:tx>
              <c:dLblPos val="inEnd"/>
              <c:showVal val="1"/>
              <c:extLst>
                <c:ext xmlns:c15="http://schemas.microsoft.com/office/drawing/2012/chart" uri="{CE6537A1-D6FC-4f65-9D91-7224C49458BB}">
                  <c15:layout/>
                </c:ext>
              </c:extLst>
            </c:dLbl>
            <c:dLbl>
              <c:idx val="3"/>
              <c:layout/>
              <c:tx>
                <c:strRef>
                  <c:f>'Chart 1 DATA (hide-for chart)'!$D$45</c:f>
                  <c:strCache>
                    <c:ptCount val="1"/>
                    <c:pt idx="0">
                      <c:v>18</c:v>
                    </c:pt>
                  </c:strCache>
                </c:strRef>
              </c:tx>
              <c:dLblPos val="inEnd"/>
              <c:showVal val="1"/>
              <c:extLst>
                <c:ext xmlns:c15="http://schemas.microsoft.com/office/drawing/2012/chart" uri="{CE6537A1-D6FC-4f65-9D91-7224C49458BB}">
                  <c15:layout/>
                  <c15:dlblFieldTable>
                    <c15:dlblFTEntry>
                      <c15:txfldGUID>{C1CBF49F-388A-40F2-BAE4-3EAD378DD33B}</c15:txfldGUID>
                      <c15:f>'Chart 1 DATA (hide-for chart)'!$D$45</c15:f>
                      <c15:dlblFieldTableCache>
                        <c:ptCount val="1"/>
                        <c:pt idx="0">
                          <c:v>18</c:v>
                        </c:pt>
                      </c15:dlblFieldTableCache>
                    </c15:dlblFTEntry>
                  </c15:dlblFieldTable>
                  <c15:showDataLabelsRange val="0"/>
                </c:ext>
              </c:extLst>
            </c:dLbl>
            <c:dLbl>
              <c:idx val="4"/>
              <c:layout/>
              <c:tx>
                <c:strRef>
                  <c:f>'Chart 1 DATA (hide-for chart)'!$D$46</c:f>
                  <c:strCache>
                    <c:ptCount val="1"/>
                    <c:pt idx="0">
                      <c:v>26</c:v>
                    </c:pt>
                  </c:strCache>
                </c:strRef>
              </c:tx>
              <c:dLblPos val="inEnd"/>
              <c:showVal val="1"/>
              <c:extLst>
                <c:ext xmlns:c15="http://schemas.microsoft.com/office/drawing/2012/chart" uri="{CE6537A1-D6FC-4f65-9D91-7224C49458BB}">
                  <c15:layout/>
                  <c15:dlblFieldTable>
                    <c15:dlblFTEntry>
                      <c15:txfldGUID>{0CC0273E-A5F1-43BB-89A5-F71A6FE653E3}</c15:txfldGUID>
                      <c15:f>'Chart 1 DATA (hide-for chart)'!$D$46</c15:f>
                      <c15:dlblFieldTableCache>
                        <c:ptCount val="1"/>
                        <c:pt idx="0">
                          <c:v>26</c:v>
                        </c:pt>
                      </c15:dlblFieldTableCache>
                    </c15:dlblFTEntry>
                  </c15:dlblFieldTable>
                  <c15:showDataLabelsRange val="0"/>
                </c:ext>
              </c:extLst>
            </c:dLbl>
            <c:dLbl>
              <c:idx val="5"/>
              <c:layout/>
              <c:tx>
                <c:strRef>
                  <c:f>'Chart 1 DATA (hide-for chart)'!$D$47</c:f>
                  <c:strCache>
                    <c:ptCount val="1"/>
                    <c:pt idx="0">
                      <c:v>50</c:v>
                    </c:pt>
                  </c:strCache>
                </c:strRef>
              </c:tx>
              <c:dLblPos val="inEnd"/>
              <c:showVal val="1"/>
              <c:extLst>
                <c:ext xmlns:c15="http://schemas.microsoft.com/office/drawing/2012/chart" uri="{CE6537A1-D6FC-4f65-9D91-7224C49458BB}">
                  <c15:layout/>
                  <c15:dlblFieldTable>
                    <c15:dlblFTEntry>
                      <c15:txfldGUID>{36D51BAA-D710-42C3-AFF5-E65E18E263DB}</c15:txfldGUID>
                      <c15:f>'Chart 1 DATA (hide-for chart)'!$D$47</c15:f>
                      <c15:dlblFieldTableCache>
                        <c:ptCount val="1"/>
                        <c:pt idx="0">
                          <c:v>50</c:v>
                        </c:pt>
                      </c15:dlblFieldTableCache>
                    </c15:dlblFTEntry>
                  </c15:dlblFieldTable>
                  <c15:showDataLabelsRange val="0"/>
                </c:ext>
              </c:extLst>
            </c:dLbl>
            <c:dLbl>
              <c:idx val="6"/>
              <c:layout/>
              <c:tx>
                <c:strRef>
                  <c:f>'Chart 1 DATA (hide-for chart)'!$D$48</c:f>
                  <c:strCache>
                    <c:ptCount val="1"/>
                    <c:pt idx="0">
                      <c:v>37</c:v>
                    </c:pt>
                  </c:strCache>
                </c:strRef>
              </c:tx>
              <c:dLblPos val="inEnd"/>
              <c:showVal val="1"/>
              <c:extLst>
                <c:ext xmlns:c15="http://schemas.microsoft.com/office/drawing/2012/chart" uri="{CE6537A1-D6FC-4f65-9D91-7224C49458BB}">
                  <c15:layout/>
                  <c15:dlblFieldTable>
                    <c15:dlblFTEntry>
                      <c15:txfldGUID>{6078A271-AB1D-4ADE-9E00-AAB735E3DCE1}</c15:txfldGUID>
                      <c15:f>'Chart 1 DATA (hide-for chart)'!$D$48</c15:f>
                      <c15:dlblFieldTableCache>
                        <c:ptCount val="1"/>
                        <c:pt idx="0">
                          <c:v>37</c:v>
                        </c:pt>
                      </c15:dlblFieldTableCache>
                    </c15:dlblFTEntry>
                  </c15:dlblFieldTable>
                  <c15:showDataLabelsRange val="0"/>
                </c:ext>
              </c:extLst>
            </c:dLbl>
            <c:dLbl>
              <c:idx val="7"/>
              <c:layout/>
              <c:tx>
                <c:strRef>
                  <c:f>'Chart 1 DATA (hide-for chart)'!$D$49</c:f>
                  <c:strCache>
                    <c:ptCount val="1"/>
                    <c:pt idx="0">
                      <c:v>32</c:v>
                    </c:pt>
                  </c:strCache>
                </c:strRef>
              </c:tx>
              <c:dLblPos val="inEnd"/>
              <c:showVal val="1"/>
              <c:extLst>
                <c:ext xmlns:c15="http://schemas.microsoft.com/office/drawing/2012/chart" uri="{CE6537A1-D6FC-4f65-9D91-7224C49458BB}">
                  <c15:layout/>
                  <c15:dlblFieldTable>
                    <c15:dlblFTEntry>
                      <c15:txfldGUID>{ABA15B21-BAD5-4188-BE0A-5BE79324E951}</c15:txfldGUID>
                      <c15:f>'Chart 1 DATA (hide-for chart)'!$D$49</c15:f>
                      <c15:dlblFieldTableCache>
                        <c:ptCount val="1"/>
                        <c:pt idx="0">
                          <c:v>32</c:v>
                        </c:pt>
                      </c15:dlblFieldTableCache>
                    </c15:dlblFTEntry>
                  </c15:dlblFieldTable>
                  <c15:showDataLabelsRange val="0"/>
                </c:ext>
              </c:extLst>
            </c:dLbl>
            <c:dLbl>
              <c:idx val="8"/>
              <c:layout/>
              <c:tx>
                <c:strRef>
                  <c:f>'Chart 1 DATA (hide-for chart)'!$D$50</c:f>
                  <c:strCache>
                    <c:ptCount val="1"/>
                    <c:pt idx="0">
                      <c:v>33</c:v>
                    </c:pt>
                  </c:strCache>
                </c:strRef>
              </c:tx>
              <c:dLblPos val="inEnd"/>
              <c:showVal val="1"/>
              <c:extLst>
                <c:ext xmlns:c15="http://schemas.microsoft.com/office/drawing/2012/chart" uri="{CE6537A1-D6FC-4f65-9D91-7224C49458BB}">
                  <c15:layout/>
                  <c15:dlblFieldTable>
                    <c15:dlblFTEntry>
                      <c15:txfldGUID>{B45B026C-2A82-45A7-ABA7-983712D965BD}</c15:txfldGUID>
                      <c15:f>'Chart 1 DATA (hide-for chart)'!$D$50</c15:f>
                      <c15:dlblFieldTableCache>
                        <c:ptCount val="1"/>
                        <c:pt idx="0">
                          <c:v>33</c:v>
                        </c:pt>
                      </c15:dlblFieldTableCache>
                    </c15:dlblFTEntry>
                  </c15:dlblFieldTable>
                  <c15:showDataLabelsRange val="0"/>
                </c:ext>
              </c:extLst>
            </c:dLbl>
            <c:dLbl>
              <c:idx val="9"/>
              <c:layout/>
              <c:tx>
                <c:strRef>
                  <c:f>'Chart 1 DATA (hide-for chart)'!$D$51</c:f>
                  <c:strCache>
                    <c:ptCount val="1"/>
                    <c:pt idx="0">
                      <c:v>44</c:v>
                    </c:pt>
                  </c:strCache>
                </c:strRef>
              </c:tx>
              <c:dLblPos val="inEnd"/>
              <c:showVal val="1"/>
              <c:extLst>
                <c:ext xmlns:c15="http://schemas.microsoft.com/office/drawing/2012/chart" uri="{CE6537A1-D6FC-4f65-9D91-7224C49458BB}">
                  <c15:layout/>
                  <c15:dlblFieldTable>
                    <c15:dlblFTEntry>
                      <c15:txfldGUID>{FEF1A2CD-C6B2-444D-858B-0E6480CF7BC1}</c15:txfldGUID>
                      <c15:f>'Chart 1 DATA (hide-for chart)'!$D$51</c15:f>
                      <c15:dlblFieldTableCache>
                        <c:ptCount val="1"/>
                        <c:pt idx="0">
                          <c:v>44</c:v>
                        </c:pt>
                      </c15:dlblFieldTableCache>
                    </c15:dlblFTEntry>
                  </c15:dlblFieldTable>
                  <c15:showDataLabelsRange val="0"/>
                </c:ext>
              </c:extLst>
            </c:dLbl>
            <c:dLbl>
              <c:idx val="10"/>
              <c:layout/>
              <c:tx>
                <c:strRef>
                  <c:f>'Chart 1 DATA (hide-for chart)'!$D$52</c:f>
                  <c:strCache>
                    <c:ptCount val="1"/>
                    <c:pt idx="0">
                      <c:v>6</c:v>
                    </c:pt>
                  </c:strCache>
                </c:strRef>
              </c:tx>
              <c:dLblPos val="inEnd"/>
              <c:showVal val="1"/>
              <c:extLst>
                <c:ext xmlns:c15="http://schemas.microsoft.com/office/drawing/2012/chart" uri="{CE6537A1-D6FC-4f65-9D91-7224C49458BB}">
                  <c15:layout/>
                  <c15:dlblFieldTable>
                    <c15:dlblFTEntry>
                      <c15:txfldGUID>{4348B119-F99D-45E3-A9CF-03AC13CBDA55}</c15:txfldGUID>
                      <c15:f>'Chart 1 DATA (hide-for chart)'!$D$52</c15:f>
                      <c15:dlblFieldTableCache>
                        <c:ptCount val="1"/>
                        <c:pt idx="0">
                          <c:v>6</c:v>
                        </c:pt>
                      </c15:dlblFieldTableCache>
                    </c15:dlblFTEntry>
                  </c15:dlblFieldTable>
                  <c15:showDataLabelsRange val="0"/>
                </c:ext>
              </c:extLst>
            </c:dLbl>
            <c:dLbl>
              <c:idx val="11"/>
              <c:layout/>
              <c:tx>
                <c:strRef>
                  <c:f>'Chart 1 DATA (hide-for chart)'!$D$53</c:f>
                  <c:strCache>
                    <c:ptCount val="1"/>
                    <c:pt idx="0">
                      <c:v>0</c:v>
                    </c:pt>
                  </c:strCache>
                </c:strRef>
              </c:tx>
              <c:spPr/>
              <c:txPr>
                <a:bodyPr/>
                <a:lstStyle/>
                <a:p>
                  <a:pPr>
                    <a:defRPr>
                      <a:solidFill>
                        <a:sysClr val="windowText" lastClr="000000"/>
                      </a:solidFill>
                    </a:defRPr>
                  </a:pPr>
                  <a:endParaRPr lang="en-US"/>
                </a:p>
              </c:txPr>
              <c:dLblPos val="inEnd"/>
              <c:showVal val="1"/>
              <c:extLst>
                <c:ext xmlns:c15="http://schemas.microsoft.com/office/drawing/2012/chart" uri="{CE6537A1-D6FC-4f65-9D91-7224C49458BB}">
                  <c15:layout/>
                  <c15:dlblFieldTable>
                    <c15:dlblFTEntry>
                      <c15:txfldGUID>{FE784B02-13B7-47E6-AAB4-94EFE2501802}</c15:txfldGUID>
                      <c15:f>'Chart 1 DATA (hide-for chart)'!$D$53</c15:f>
                      <c15:dlblFieldTableCache>
                        <c:ptCount val="1"/>
                        <c:pt idx="0">
                          <c:v>0</c:v>
                        </c:pt>
                      </c15:dlblFieldTableCache>
                    </c15:dlblFTEntry>
                  </c15:dlblFieldTable>
                  <c15:showDataLabelsRange val="0"/>
                </c:ext>
              </c:extLst>
            </c:dLbl>
            <c:dLbl>
              <c:idx val="12"/>
              <c:layout/>
              <c:tx>
                <c:strRef>
                  <c:f>'Chart 1 DATA (hide-for chart)'!$D$54</c:f>
                  <c:strCache>
                    <c:ptCount val="1"/>
                    <c:pt idx="0">
                      <c:v>35</c:v>
                    </c:pt>
                  </c:strCache>
                </c:strRef>
              </c:tx>
              <c:dLblPos val="inEnd"/>
              <c:showVal val="1"/>
              <c:extLst>
                <c:ext xmlns:c15="http://schemas.microsoft.com/office/drawing/2012/chart" uri="{CE6537A1-D6FC-4f65-9D91-7224C49458BB}">
                  <c15:layout/>
                  <c15:dlblFieldTable>
                    <c15:dlblFTEntry>
                      <c15:txfldGUID>{E9F2E49A-874B-44A7-BC31-68D545FF1464}</c15:txfldGUID>
                      <c15:f>'Chart 1 DATA (hide-for chart)'!$D$54</c15:f>
                      <c15:dlblFieldTableCache>
                        <c:ptCount val="1"/>
                        <c:pt idx="0">
                          <c:v>35</c:v>
                        </c:pt>
                      </c15:dlblFieldTableCache>
                    </c15:dlblFTEntry>
                  </c15:dlblFieldTable>
                  <c15:showDataLabelsRange val="0"/>
                </c:ext>
              </c:extLst>
            </c:dLbl>
            <c:dLbl>
              <c:idx val="13"/>
              <c:layout/>
              <c:tx>
                <c:rich>
                  <a:bodyPr/>
                  <a:lstStyle/>
                  <a:p>
                    <a:r>
                      <a:rPr lang="en-US"/>
                      <a:t>*</a:t>
                    </a:r>
                  </a:p>
                </c:rich>
              </c:tx>
              <c:dLblPos val="inEnd"/>
              <c:showVal val="1"/>
              <c:extLst>
                <c:ext xmlns:c15="http://schemas.microsoft.com/office/drawing/2012/chart" uri="{CE6537A1-D6FC-4f65-9D91-7224C49458BB}">
                  <c15:layout/>
                </c:ext>
              </c:extLst>
            </c:dLbl>
            <c:dLbl>
              <c:idx val="14"/>
              <c:layout/>
              <c:tx>
                <c:strRef>
                  <c:f>'Chart 1 DATA (hide-for chart)'!$D$56</c:f>
                  <c:strCache>
                    <c:ptCount val="1"/>
                    <c:pt idx="0">
                      <c:v>318</c:v>
                    </c:pt>
                  </c:strCache>
                </c:strRef>
              </c:tx>
              <c:spPr/>
              <c:txPr>
                <a:bodyPr/>
                <a:lstStyle/>
                <a:p>
                  <a:pPr>
                    <a:defRPr>
                      <a:solidFill>
                        <a:sysClr val="windowText" lastClr="000000"/>
                      </a:solidFill>
                    </a:defRPr>
                  </a:pPr>
                  <a:endParaRPr lang="en-US"/>
                </a:p>
              </c:txPr>
              <c:dLblPos val="outEnd"/>
              <c:showVal val="1"/>
              <c:extLst>
                <c:ext xmlns:c15="http://schemas.microsoft.com/office/drawing/2012/chart" uri="{CE6537A1-D6FC-4f65-9D91-7224C49458BB}">
                  <c15:layout/>
                  <c15:dlblFieldTable>
                    <c15:dlblFTEntry>
                      <c15:txfldGUID>{929352B3-B0D6-426B-8BB9-BE430C440384}</c15:txfldGUID>
                      <c15:f>'Chart 1 DATA (hide-for chart)'!$D$56</c15:f>
                      <c15:dlblFieldTableCache>
                        <c:ptCount val="1"/>
                        <c:pt idx="0">
                          <c:v>318</c:v>
                        </c:pt>
                      </c15:dlblFieldTableCache>
                    </c15:dlblFTEntry>
                  </c15:dlblFieldTable>
                  <c15:showDataLabelsRange val="0"/>
                </c:ext>
              </c:extLst>
            </c:dLbl>
            <c:delete val="1"/>
            <c:spPr>
              <a:noFill/>
              <a:ln>
                <a:noFill/>
              </a:ln>
              <a:effectLst/>
            </c:spPr>
            <c:txPr>
              <a:bodyPr/>
              <a:lstStyle/>
              <a:p>
                <a:pPr>
                  <a:defRPr>
                    <a:solidFill>
                      <a:schemeClr val="bg1"/>
                    </a:solidFill>
                  </a:defRPr>
                </a:pPr>
                <a:endParaRPr lang="en-US"/>
              </a:p>
            </c:txPr>
            <c:dLblPos val="inEnd"/>
            <c:extLst>
              <c:ext xmlns:c15="http://schemas.microsoft.com/office/drawing/2012/chart" uri="{CE6537A1-D6FC-4f65-9D91-7224C49458BB}">
                <c15:showLeaderLines val="0"/>
              </c:ext>
            </c:extLst>
          </c:dLbls>
          <c:cat>
            <c:strRef>
              <c:f>'Chart 1 DATA (hide-for chart)'!$A$42:$A$56</c:f>
              <c:strCache>
                <c:ptCount val="15"/>
                <c:pt idx="0">
                  <c:v>NHS A&amp;A</c:v>
                </c:pt>
                <c:pt idx="1">
                  <c:v>NHS Borders</c:v>
                </c:pt>
                <c:pt idx="2">
                  <c:v>NHS D&amp;G</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 1 DATA (hide-for chart)'!$E$42:$E$56</c:f>
              <c:numCache>
                <c:formatCode>###0.0%</c:formatCode>
                <c:ptCount val="15"/>
                <c:pt idx="0">
                  <c:v>0.70731707317073167</c:v>
                </c:pt>
                <c:pt idx="1">
                  <c:v>0.5</c:v>
                </c:pt>
                <c:pt idx="2">
                  <c:v>0.8</c:v>
                </c:pt>
                <c:pt idx="3">
                  <c:v>0.45</c:v>
                </c:pt>
                <c:pt idx="4">
                  <c:v>0.78787878787878785</c:v>
                </c:pt>
                <c:pt idx="5">
                  <c:v>0.64102564102564108</c:v>
                </c:pt>
                <c:pt idx="6">
                  <c:v>0.58730158730158732</c:v>
                </c:pt>
                <c:pt idx="7">
                  <c:v>0.68085106382978722</c:v>
                </c:pt>
                <c:pt idx="8">
                  <c:v>0.66</c:v>
                </c:pt>
                <c:pt idx="9">
                  <c:v>0.69841269841269837</c:v>
                </c:pt>
                <c:pt idx="10">
                  <c:v>1</c:v>
                </c:pt>
                <c:pt idx="11">
                  <c:v>0</c:v>
                </c:pt>
                <c:pt idx="12">
                  <c:v>0.68627450980392157</c:v>
                </c:pt>
                <c:pt idx="13">
                  <c:v>1</c:v>
                </c:pt>
                <c:pt idx="14">
                  <c:v>0.65297741273100618</c:v>
                </c:pt>
              </c:numCache>
            </c:numRef>
          </c:val>
        </c:ser>
        <c:dLbls/>
        <c:gapWidth val="79"/>
        <c:axId val="40406400"/>
        <c:axId val="42149760"/>
      </c:barChart>
      <c:catAx>
        <c:axId val="40406400"/>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Health</a:t>
                </a:r>
                <a:r>
                  <a:rPr lang="en-GB" sz="1050" baseline="0">
                    <a:latin typeface="Arial" pitchFamily="34" charset="0"/>
                    <a:cs typeface="Arial" pitchFamily="34" charset="0"/>
                  </a:rPr>
                  <a:t> Board</a:t>
                </a:r>
                <a:endParaRPr lang="en-GB" sz="1050">
                  <a:latin typeface="Arial" pitchFamily="34" charset="0"/>
                  <a:cs typeface="Arial" pitchFamily="34" charset="0"/>
                </a:endParaRPr>
              </a:p>
            </c:rich>
          </c:tx>
          <c:layout>
            <c:manualLayout>
              <c:xMode val="edge"/>
              <c:yMode val="edge"/>
              <c:x val="0.45163664568314194"/>
              <c:y val="0.94007490636704161"/>
            </c:manualLayout>
          </c:layout>
        </c:title>
        <c:numFmt formatCode="General" sourceLinked="0"/>
        <c:tickLblPos val="nextTo"/>
        <c:txPr>
          <a:bodyPr/>
          <a:lstStyle/>
          <a:p>
            <a:pPr>
              <a:defRPr>
                <a:latin typeface="Arial" pitchFamily="34" charset="0"/>
                <a:cs typeface="Arial" pitchFamily="34" charset="0"/>
              </a:defRPr>
            </a:pPr>
            <a:endParaRPr lang="en-US"/>
          </a:p>
        </c:txPr>
        <c:crossAx val="42149760"/>
        <c:crosses val="autoZero"/>
        <c:auto val="1"/>
        <c:lblAlgn val="ctr"/>
        <c:lblOffset val="100"/>
      </c:catAx>
      <c:valAx>
        <c:axId val="42149760"/>
        <c:scaling>
          <c:orientation val="minMax"/>
          <c:max val="1"/>
        </c:scaling>
        <c:axPos val="l"/>
        <c:majorGridlines>
          <c:spPr>
            <a:ln>
              <a:solidFill>
                <a:schemeClr val="bg1">
                  <a:lumMod val="75000"/>
                </a:schemeClr>
              </a:solidFill>
              <a:prstDash val="dash"/>
            </a:ln>
          </c:spPr>
        </c:majorGridlines>
        <c:title>
          <c:tx>
            <c:rich>
              <a:bodyPr rot="-5400000" vert="horz"/>
              <a:lstStyle/>
              <a:p>
                <a:pPr>
                  <a:defRPr sz="1050">
                    <a:latin typeface="Arial" pitchFamily="34" charset="0"/>
                    <a:cs typeface="Arial" pitchFamily="34" charset="0"/>
                  </a:defRPr>
                </a:pPr>
                <a:r>
                  <a:rPr lang="en-GB" sz="1050">
                    <a:latin typeface="Arial" pitchFamily="34" charset="0"/>
                    <a:cs typeface="Arial" pitchFamily="34" charset="0"/>
                  </a:rPr>
                  <a:t>% of</a:t>
                </a:r>
                <a:r>
                  <a:rPr lang="en-GB" sz="1050" baseline="0">
                    <a:latin typeface="Arial" pitchFamily="34" charset="0"/>
                    <a:cs typeface="Arial" pitchFamily="34" charset="0"/>
                  </a:rPr>
                  <a:t> patients</a:t>
                </a:r>
                <a:endParaRPr lang="en-GB" sz="1050">
                  <a:latin typeface="Arial" pitchFamily="34" charset="0"/>
                  <a:cs typeface="Arial" pitchFamily="34" charset="0"/>
                </a:endParaRPr>
              </a:p>
            </c:rich>
          </c:tx>
          <c:layout/>
        </c:title>
        <c:numFmt formatCode="0%" sourceLinked="0"/>
        <c:tickLblPos val="nextTo"/>
        <c:txPr>
          <a:bodyPr/>
          <a:lstStyle/>
          <a:p>
            <a:pPr>
              <a:defRPr>
                <a:latin typeface="Arial" pitchFamily="34" charset="0"/>
                <a:cs typeface="Arial" pitchFamily="34" charset="0"/>
              </a:defRPr>
            </a:pPr>
            <a:endParaRPr lang="en-US"/>
          </a:p>
        </c:txPr>
        <c:crossAx val="40406400"/>
        <c:crosses val="autoZero"/>
        <c:crossBetween val="between"/>
      </c:valAx>
    </c:plotArea>
    <c:legend>
      <c:legendPos val="t"/>
      <c:layout>
        <c:manualLayout>
          <c:xMode val="edge"/>
          <c:yMode val="edge"/>
          <c:x val="0.36498327550745441"/>
          <c:y val="1.4981273408239701E-2"/>
          <c:w val="0.29114148989951488"/>
          <c:h val="3.7611057044835812E-2"/>
        </c:manualLayout>
      </c:layout>
      <c:spPr>
        <a:ln>
          <a:solidFill>
            <a:schemeClr val="bg1">
              <a:lumMod val="75000"/>
            </a:schemeClr>
          </a:solid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Diagnosis to 1st Contact</c:v>
          </c:tx>
          <c:spPr>
            <a:ln>
              <a:solidFill>
                <a:srgbClr val="7030A0"/>
              </a:solidFill>
            </a:ln>
          </c:spPr>
          <c:marker>
            <c:symbol val="square"/>
            <c:size val="7"/>
            <c:spPr>
              <a:solidFill>
                <a:srgbClr val="7030A0"/>
              </a:solidFill>
              <a:ln w="6350">
                <a:noFill/>
              </a:ln>
            </c:spPr>
          </c:marker>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dLblPos val="t"/>
            <c:showVal val="1"/>
            <c:extLst>
              <c:ext xmlns:c15="http://schemas.microsoft.com/office/drawing/2012/chart" uri="{CE6537A1-D6FC-4f65-9D91-7224C49458BB}">
                <c15:layout/>
                <c15:showLeaderLines val="0"/>
              </c:ext>
            </c:extLst>
          </c:dLbls>
          <c:cat>
            <c:strRef>
              <c:f>'Chart 2 DATA (hide-for chart)'!$A$6:$A$12</c:f>
              <c:strCache>
                <c:ptCount val="7"/>
                <c:pt idx="0">
                  <c:v>2010</c:v>
                </c:pt>
                <c:pt idx="1">
                  <c:v>2011</c:v>
                </c:pt>
                <c:pt idx="2">
                  <c:v>2012</c:v>
                </c:pt>
                <c:pt idx="3">
                  <c:v>2013</c:v>
                </c:pt>
                <c:pt idx="4">
                  <c:v>2014</c:v>
                </c:pt>
                <c:pt idx="5">
                  <c:v>2015</c:v>
                </c:pt>
                <c:pt idx="6">
                  <c:v>2016</c:v>
                </c:pt>
              </c:strCache>
            </c:strRef>
          </c:cat>
          <c:val>
            <c:numRef>
              <c:f>'Chart 2 DATA (hide-for chart)'!$C$6:$C$12</c:f>
              <c:numCache>
                <c:formatCode>###0.0%</c:formatCode>
                <c:ptCount val="7"/>
                <c:pt idx="0">
                  <c:v>0.51306413301662712</c:v>
                </c:pt>
                <c:pt idx="1">
                  <c:v>0.52454780361757103</c:v>
                </c:pt>
                <c:pt idx="2">
                  <c:v>0.44897959183673469</c:v>
                </c:pt>
                <c:pt idx="3">
                  <c:v>0.5395833333333333</c:v>
                </c:pt>
                <c:pt idx="4">
                  <c:v>0.6004464285714286</c:v>
                </c:pt>
                <c:pt idx="5">
                  <c:v>0.61100917431192658</c:v>
                </c:pt>
                <c:pt idx="6">
                  <c:v>0.65297741273100618</c:v>
                </c:pt>
              </c:numCache>
            </c:numRef>
          </c:val>
        </c:ser>
        <c:ser>
          <c:idx val="1"/>
          <c:order val="1"/>
          <c:tx>
            <c:v>Receipt of referral to 1st contact</c:v>
          </c:tx>
          <c:spPr>
            <a:ln>
              <a:solidFill>
                <a:srgbClr val="92D050"/>
              </a:solidFill>
            </a:ln>
          </c:spPr>
          <c:marker>
            <c:symbol val="triangle"/>
            <c:size val="9"/>
            <c:spPr>
              <a:solidFill>
                <a:srgbClr val="92D050"/>
              </a:solidFill>
              <a:ln>
                <a:noFill/>
              </a:ln>
            </c:spPr>
          </c:marker>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dLblPos val="t"/>
            <c:showVal val="1"/>
            <c:extLst>
              <c:ext xmlns:c15="http://schemas.microsoft.com/office/drawing/2012/chart" uri="{CE6537A1-D6FC-4f65-9D91-7224C49458BB}">
                <c15:layout/>
                <c15:showLeaderLines val="0"/>
              </c:ext>
            </c:extLst>
          </c:dLbls>
          <c:cat>
            <c:strRef>
              <c:f>'Chart 2 DATA (hide-for chart)'!$A$6:$A$12</c:f>
              <c:strCache>
                <c:ptCount val="7"/>
                <c:pt idx="0">
                  <c:v>2010</c:v>
                </c:pt>
                <c:pt idx="1">
                  <c:v>2011</c:v>
                </c:pt>
                <c:pt idx="2">
                  <c:v>2012</c:v>
                </c:pt>
                <c:pt idx="3">
                  <c:v>2013</c:v>
                </c:pt>
                <c:pt idx="4">
                  <c:v>2014</c:v>
                </c:pt>
                <c:pt idx="5">
                  <c:v>2015</c:v>
                </c:pt>
                <c:pt idx="6">
                  <c:v>2016</c:v>
                </c:pt>
              </c:strCache>
            </c:strRef>
          </c:cat>
          <c:val>
            <c:numRef>
              <c:f>'Chart 2 DATA (hide-for chart)'!$Q$6:$Q$12</c:f>
              <c:numCache>
                <c:formatCode>###0.0%</c:formatCode>
                <c:ptCount val="7"/>
                <c:pt idx="0">
                  <c:v>0.85308056872037918</c:v>
                </c:pt>
                <c:pt idx="1">
                  <c:v>0.84278350515463918</c:v>
                </c:pt>
                <c:pt idx="2">
                  <c:v>0.8458049886621315</c:v>
                </c:pt>
                <c:pt idx="3">
                  <c:v>0.83125000000000004</c:v>
                </c:pt>
                <c:pt idx="4">
                  <c:v>0.8348214285714286</c:v>
                </c:pt>
                <c:pt idx="5">
                  <c:v>0.89357798165137614</c:v>
                </c:pt>
                <c:pt idx="6">
                  <c:v>0.93018480492813138</c:v>
                </c:pt>
              </c:numCache>
            </c:numRef>
          </c:val>
        </c:ser>
        <c:dLbls/>
        <c:marker val="1"/>
        <c:axId val="65021440"/>
        <c:axId val="65298432"/>
      </c:lineChart>
      <c:catAx>
        <c:axId val="65021440"/>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Year of Diagnosis</a:t>
                </a:r>
              </a:p>
            </c:rich>
          </c:tx>
          <c:layout>
            <c:manualLayout>
              <c:xMode val="edge"/>
              <c:yMode val="edge"/>
              <c:x val="0.43156551995886555"/>
              <c:y val="0.94316445880495259"/>
            </c:manualLayout>
          </c:layout>
        </c:title>
        <c:numFmt formatCode="General" sourceLinked="0"/>
        <c:tickLblPos val="nextTo"/>
        <c:txPr>
          <a:bodyPr/>
          <a:lstStyle/>
          <a:p>
            <a:pPr>
              <a:defRPr>
                <a:latin typeface="Arial" pitchFamily="34" charset="0"/>
                <a:cs typeface="Arial" pitchFamily="34" charset="0"/>
              </a:defRPr>
            </a:pPr>
            <a:endParaRPr lang="en-US"/>
          </a:p>
        </c:txPr>
        <c:crossAx val="65298432"/>
        <c:crosses val="autoZero"/>
        <c:auto val="1"/>
        <c:lblAlgn val="ctr"/>
        <c:lblOffset val="100"/>
      </c:catAx>
      <c:valAx>
        <c:axId val="65298432"/>
        <c:scaling>
          <c:orientation val="minMax"/>
        </c:scaling>
        <c:axPos val="l"/>
        <c:majorGridlines>
          <c:spPr>
            <a:ln>
              <a:solidFill>
                <a:schemeClr val="bg1">
                  <a:lumMod val="75000"/>
                </a:schemeClr>
              </a:solidFill>
              <a:prstDash val="dash"/>
            </a:ln>
          </c:spPr>
        </c:majorGridlines>
        <c:title>
          <c:tx>
            <c:rich>
              <a:bodyPr rot="-5400000" vert="horz"/>
              <a:lstStyle/>
              <a:p>
                <a:pPr>
                  <a:defRPr/>
                </a:pPr>
                <a:r>
                  <a:rPr lang="en-GB" sz="1050">
                    <a:latin typeface="Arial" pitchFamily="34" charset="0"/>
                    <a:cs typeface="Arial" pitchFamily="34" charset="0"/>
                  </a:rPr>
                  <a:t>% of patients</a:t>
                </a:r>
              </a:p>
            </c:rich>
          </c:tx>
          <c:layout>
            <c:manualLayout>
              <c:xMode val="edge"/>
              <c:yMode val="edge"/>
              <c:x val="8.4817642069550548E-3"/>
              <c:y val="0.35943843993966318"/>
            </c:manualLayout>
          </c:layout>
        </c:title>
        <c:numFmt formatCode="0%" sourceLinked="0"/>
        <c:tickLblPos val="nextTo"/>
        <c:spPr>
          <a:ln>
            <a:solidFill>
              <a:schemeClr val="bg1">
                <a:lumMod val="65000"/>
              </a:schemeClr>
            </a:solidFill>
          </a:ln>
        </c:spPr>
        <c:crossAx val="65021440"/>
        <c:crosses val="autoZero"/>
        <c:crossBetween val="between"/>
      </c:valAx>
    </c:plotArea>
    <c:legend>
      <c:legendPos val="t"/>
      <c:layout>
        <c:manualLayout>
          <c:xMode val="edge"/>
          <c:yMode val="edge"/>
          <c:x val="0.21873454749454041"/>
          <c:y val="2.531645008882908E-2"/>
          <c:w val="0.61475826972010184"/>
          <c:h val="4.7796147291261984E-2"/>
        </c:manualLayout>
      </c:layout>
      <c:spPr>
        <a:ln>
          <a:solidFill>
            <a:schemeClr val="bg1">
              <a:lumMod val="75000"/>
            </a:schemeClr>
          </a:solid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0294034191673603E-2"/>
          <c:y val="8.3106265023485767E-2"/>
          <c:w val="0.83419616466860569"/>
          <c:h val="0.65160241743330483"/>
        </c:manualLayout>
      </c:layout>
      <c:barChart>
        <c:barDir val="col"/>
        <c:grouping val="percentStacked"/>
        <c:ser>
          <c:idx val="0"/>
          <c:order val="0"/>
          <c:tx>
            <c:strRef>
              <c:f>'Chart3 DATA (hide-for chart)'!$B$5:$C$5</c:f>
              <c:strCache>
                <c:ptCount val="1"/>
                <c:pt idx="0">
                  <c:v>&lt;2 weeks</c:v>
                </c:pt>
              </c:strCache>
            </c:strRef>
          </c:tx>
          <c:spPr>
            <a:solidFill>
              <a:srgbClr val="7030A0"/>
            </a:solidFill>
            <a:ln>
              <a:solidFill>
                <a:schemeClr val="tx1"/>
              </a:solidFill>
            </a:ln>
          </c:spPr>
          <c:cat>
            <c:strRef>
              <c:f>'Chart3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'Chart3 DATA (hide-for chart)'!$C$6:$C$20</c:f>
              <c:numCache>
                <c:formatCode>0.0%</c:formatCode>
                <c:ptCount val="15"/>
                <c:pt idx="0">
                  <c:v>0.70731707317073178</c:v>
                </c:pt>
                <c:pt idx="1">
                  <c:v>0.5</c:v>
                </c:pt>
                <c:pt idx="2">
                  <c:v>0.8</c:v>
                </c:pt>
                <c:pt idx="3">
                  <c:v>0.45</c:v>
                </c:pt>
                <c:pt idx="4">
                  <c:v>0.78787878787878773</c:v>
                </c:pt>
                <c:pt idx="5">
                  <c:v>0.64100000000000001</c:v>
                </c:pt>
                <c:pt idx="6">
                  <c:v>0.58730158730158732</c:v>
                </c:pt>
                <c:pt idx="7">
                  <c:v>0.68085106382978722</c:v>
                </c:pt>
                <c:pt idx="8">
                  <c:v>0.66</c:v>
                </c:pt>
                <c:pt idx="9">
                  <c:v>0.69841269841269837</c:v>
                </c:pt>
                <c:pt idx="10">
                  <c:v>1</c:v>
                </c:pt>
                <c:pt idx="11">
                  <c:v>0</c:v>
                </c:pt>
                <c:pt idx="12">
                  <c:v>0.68627450980392157</c:v>
                </c:pt>
                <c:pt idx="13">
                  <c:v>1</c:v>
                </c:pt>
                <c:pt idx="14">
                  <c:v>0.65297741273100618</c:v>
                </c:pt>
              </c:numCache>
            </c:numRef>
          </c:val>
        </c:ser>
        <c:ser>
          <c:idx val="1"/>
          <c:order val="1"/>
          <c:tx>
            <c:strRef>
              <c:f>'Chart3 DATA (hide-for chart)'!$D$5:$E$5</c:f>
              <c:strCache>
                <c:ptCount val="1"/>
                <c:pt idx="0">
                  <c:v>2-4 weeks</c:v>
                </c:pt>
              </c:strCache>
            </c:strRef>
          </c:tx>
          <c:spPr>
            <a:solidFill>
              <a:srgbClr val="92D050"/>
            </a:solidFill>
            <a:ln>
              <a:solidFill>
                <a:prstClr val="black"/>
              </a:solidFill>
            </a:ln>
          </c:spPr>
          <c:cat>
            <c:strRef>
              <c:f>'Chart3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'Chart3 DATA (hide-for chart)'!$E$6:$E$20</c:f>
              <c:numCache>
                <c:formatCode>###0.0%</c:formatCode>
                <c:ptCount val="15"/>
                <c:pt idx="0">
                  <c:v>0.12195121951219512</c:v>
                </c:pt>
                <c:pt idx="1">
                  <c:v>0.16666666666666669</c:v>
                </c:pt>
                <c:pt idx="2">
                  <c:v>0.2</c:v>
                </c:pt>
                <c:pt idx="3">
                  <c:v>0.15</c:v>
                </c:pt>
                <c:pt idx="4">
                  <c:v>0.15151515151515152</c:v>
                </c:pt>
                <c:pt idx="5">
                  <c:v>0.12820512820512822</c:v>
                </c:pt>
                <c:pt idx="6">
                  <c:v>0.30158730158730157</c:v>
                </c:pt>
                <c:pt idx="7">
                  <c:v>0.19148936170212769</c:v>
                </c:pt>
                <c:pt idx="8">
                  <c:v>0.26</c:v>
                </c:pt>
                <c:pt idx="9">
                  <c:v>0.1111111111111111</c:v>
                </c:pt>
                <c:pt idx="10">
                  <c:v>0</c:v>
                </c:pt>
                <c:pt idx="11">
                  <c:v>0</c:v>
                </c:pt>
                <c:pt idx="12">
                  <c:v>0.1372549019607843</c:v>
                </c:pt>
                <c:pt idx="13">
                  <c:v>0</c:v>
                </c:pt>
                <c:pt idx="14" formatCode="0.0%">
                  <c:v>0.17043121149897331</c:v>
                </c:pt>
              </c:numCache>
            </c:numRef>
          </c:val>
        </c:ser>
        <c:ser>
          <c:idx val="2"/>
          <c:order val="2"/>
          <c:tx>
            <c:strRef>
              <c:f>'Chart3 DATA (hide-for chart)'!$F$5:$G$5</c:f>
              <c:strCache>
                <c:ptCount val="1"/>
                <c:pt idx="0">
                  <c:v>4-6 weeks</c:v>
                </c:pt>
              </c:strCache>
            </c:strRef>
          </c:tx>
          <c:spPr>
            <a:solidFill>
              <a:srgbClr val="FFFF99"/>
            </a:solidFill>
            <a:ln>
              <a:solidFill>
                <a:prstClr val="black"/>
              </a:solidFill>
            </a:ln>
          </c:spPr>
          <c:cat>
            <c:strRef>
              <c:f>'Chart3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'Chart3 DATA (hide-for chart)'!$G$6:$G$20</c:f>
              <c:numCache>
                <c:formatCode>###0.0%</c:formatCode>
                <c:ptCount val="15"/>
                <c:pt idx="0">
                  <c:v>2.4390243902439025E-2</c:v>
                </c:pt>
                <c:pt idx="1">
                  <c:v>0</c:v>
                </c:pt>
                <c:pt idx="2">
                  <c:v>0</c:v>
                </c:pt>
                <c:pt idx="3">
                  <c:v>0.17499999999999999</c:v>
                </c:pt>
                <c:pt idx="4">
                  <c:v>3.0303030303030304E-2</c:v>
                </c:pt>
                <c:pt idx="5">
                  <c:v>0.128</c:v>
                </c:pt>
                <c:pt idx="6">
                  <c:v>6.3492063492063489E-2</c:v>
                </c:pt>
                <c:pt idx="7">
                  <c:v>2.1276595744680851E-2</c:v>
                </c:pt>
                <c:pt idx="8">
                  <c:v>0</c:v>
                </c:pt>
                <c:pt idx="9">
                  <c:v>4.7619047619047616E-2</c:v>
                </c:pt>
                <c:pt idx="10">
                  <c:v>0</c:v>
                </c:pt>
                <c:pt idx="11">
                  <c:v>0.33333333333333337</c:v>
                </c:pt>
                <c:pt idx="12">
                  <c:v>5.8823529411764712E-2</c:v>
                </c:pt>
                <c:pt idx="13">
                  <c:v>0</c:v>
                </c:pt>
                <c:pt idx="14" formatCode="0.0%">
                  <c:v>6.3655030800821355E-2</c:v>
                </c:pt>
              </c:numCache>
            </c:numRef>
          </c:val>
        </c:ser>
        <c:ser>
          <c:idx val="3"/>
          <c:order val="3"/>
          <c:tx>
            <c:strRef>
              <c:f>'Chart3 DATA (hide-for chart)'!$H$5:$I$5</c:f>
              <c:strCache>
                <c:ptCount val="1"/>
                <c:pt idx="0">
                  <c:v>6+ weeks</c:v>
                </c:pt>
              </c:strCache>
            </c:strRef>
          </c:tx>
          <c:spPr>
            <a:solidFill>
              <a:srgbClr val="00B0F0"/>
            </a:solidFill>
            <a:ln>
              <a:solidFill>
                <a:prstClr val="black"/>
              </a:solidFill>
            </a:ln>
          </c:spPr>
          <c:cat>
            <c:strRef>
              <c:f>'Chart3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'Chart3 DATA (hide-for chart)'!$I$6:$I$20</c:f>
              <c:numCache>
                <c:formatCode>###0.0%</c:formatCode>
                <c:ptCount val="15"/>
                <c:pt idx="0">
                  <c:v>0.14634146341463417</c:v>
                </c:pt>
                <c:pt idx="1">
                  <c:v>0.33333333333333337</c:v>
                </c:pt>
                <c:pt idx="2">
                  <c:v>0</c:v>
                </c:pt>
                <c:pt idx="3">
                  <c:v>0.22500000000000001</c:v>
                </c:pt>
                <c:pt idx="4">
                  <c:v>3.0303030303030304E-2</c:v>
                </c:pt>
                <c:pt idx="5">
                  <c:v>0.10256410256410257</c:v>
                </c:pt>
                <c:pt idx="6">
                  <c:v>4.7619047619047616E-2</c:v>
                </c:pt>
                <c:pt idx="7">
                  <c:v>8.5106382978723402E-2</c:v>
                </c:pt>
                <c:pt idx="8">
                  <c:v>0.06</c:v>
                </c:pt>
                <c:pt idx="9">
                  <c:v>0.12698412698412698</c:v>
                </c:pt>
                <c:pt idx="10">
                  <c:v>0</c:v>
                </c:pt>
                <c:pt idx="11">
                  <c:v>0.66666666666666674</c:v>
                </c:pt>
                <c:pt idx="12">
                  <c:v>0.11764705882352942</c:v>
                </c:pt>
                <c:pt idx="13">
                  <c:v>0</c:v>
                </c:pt>
                <c:pt idx="14" formatCode="0.0%">
                  <c:v>0.10677618069815195</c:v>
                </c:pt>
              </c:numCache>
            </c:numRef>
          </c:val>
        </c:ser>
        <c:ser>
          <c:idx val="4"/>
          <c:order val="4"/>
          <c:tx>
            <c:strRef>
              <c:f>'Chart3 DATA (hide-for chart)'!$J$5:$K$5</c:f>
              <c:strCache>
                <c:ptCount val="1"/>
                <c:pt idx="0">
                  <c:v>Missing</c:v>
                </c:pt>
              </c:strCache>
            </c:strRef>
          </c:tx>
          <c:spPr>
            <a:solidFill>
              <a:srgbClr val="FFC000"/>
            </a:solidFill>
            <a:ln>
              <a:solidFill>
                <a:prstClr val="black"/>
              </a:solidFill>
            </a:ln>
          </c:spPr>
          <c:cat>
            <c:strRef>
              <c:f>'Chart3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'Chart3 DATA (hide-for chart)'!$K$6:$K$20</c:f>
              <c:numCache>
                <c:formatCode>###0.0%</c:formatCode>
                <c:ptCount val="15"/>
                <c:pt idx="0">
                  <c:v>0</c:v>
                </c:pt>
                <c:pt idx="1">
                  <c:v>0</c:v>
                </c:pt>
                <c:pt idx="2">
                  <c:v>0</c:v>
                </c:pt>
                <c:pt idx="3">
                  <c:v>0</c:v>
                </c:pt>
                <c:pt idx="4">
                  <c:v>0</c:v>
                </c:pt>
                <c:pt idx="5">
                  <c:v>0</c:v>
                </c:pt>
                <c:pt idx="6">
                  <c:v>0</c:v>
                </c:pt>
                <c:pt idx="7">
                  <c:v>2.1276595744680851E-2</c:v>
                </c:pt>
                <c:pt idx="8">
                  <c:v>0.02</c:v>
                </c:pt>
                <c:pt idx="9">
                  <c:v>1.5873015873015872E-2</c:v>
                </c:pt>
                <c:pt idx="10">
                  <c:v>0</c:v>
                </c:pt>
                <c:pt idx="11">
                  <c:v>0</c:v>
                </c:pt>
                <c:pt idx="12">
                  <c:v>0</c:v>
                </c:pt>
                <c:pt idx="13">
                  <c:v>0</c:v>
                </c:pt>
                <c:pt idx="14" formatCode="0.0%">
                  <c:v>6.1601642710472282E-3</c:v>
                </c:pt>
              </c:numCache>
            </c:numRef>
          </c:val>
        </c:ser>
        <c:dLbls/>
        <c:gapWidth val="39"/>
        <c:overlap val="100"/>
        <c:axId val="78840960"/>
        <c:axId val="78843264"/>
      </c:barChart>
      <c:catAx>
        <c:axId val="78840960"/>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Health Board</a:t>
                </a:r>
              </a:p>
            </c:rich>
          </c:tx>
          <c:layout>
            <c:manualLayout>
              <c:xMode val="edge"/>
              <c:yMode val="edge"/>
              <c:x val="0.45007602090279258"/>
              <c:y val="0.9438877755511027"/>
            </c:manualLayout>
          </c:layout>
        </c:title>
        <c:numFmt formatCode="General" sourceLinked="1"/>
        <c:tickLblPos val="nextTo"/>
        <c:txPr>
          <a:bodyPr/>
          <a:lstStyle/>
          <a:p>
            <a:pPr>
              <a:defRPr>
                <a:latin typeface="Arial" pitchFamily="34" charset="0"/>
                <a:cs typeface="Arial" pitchFamily="34" charset="0"/>
              </a:defRPr>
            </a:pPr>
            <a:endParaRPr lang="en-US"/>
          </a:p>
        </c:txPr>
        <c:crossAx val="78843264"/>
        <c:crosses val="autoZero"/>
        <c:auto val="1"/>
        <c:lblAlgn val="ctr"/>
        <c:lblOffset val="100"/>
      </c:catAx>
      <c:valAx>
        <c:axId val="78843264"/>
        <c:scaling>
          <c:orientation val="minMax"/>
        </c:scaling>
        <c:axPos val="l"/>
        <c:majorGridlines>
          <c:spPr>
            <a:ln>
              <a:solidFill>
                <a:schemeClr val="bg1">
                  <a:lumMod val="75000"/>
                </a:schemeClr>
              </a:solidFill>
              <a:prstDash val="dash"/>
            </a:ln>
          </c:spPr>
        </c:majorGridlines>
        <c:title>
          <c:tx>
            <c:rich>
              <a:bodyPr rot="-5400000" vert="horz"/>
              <a:lstStyle/>
              <a:p>
                <a:pPr>
                  <a:defRPr/>
                </a:pPr>
                <a:r>
                  <a:rPr lang="en-GB" sz="1050">
                    <a:latin typeface="Arial" pitchFamily="34" charset="0"/>
                    <a:cs typeface="Arial" pitchFamily="34" charset="0"/>
                  </a:rPr>
                  <a:t>% of patients</a:t>
                </a:r>
              </a:p>
            </c:rich>
          </c:tx>
          <c:layout>
            <c:manualLayout>
              <c:xMode val="edge"/>
              <c:yMode val="edge"/>
              <c:x val="5.0825234683502434E-3"/>
              <c:y val="0.33097817682609815"/>
            </c:manualLayout>
          </c:layout>
        </c:title>
        <c:numFmt formatCode="0%" sourceLinked="1"/>
        <c:tickLblPos val="nextTo"/>
        <c:txPr>
          <a:bodyPr/>
          <a:lstStyle/>
          <a:p>
            <a:pPr>
              <a:defRPr>
                <a:latin typeface="Arial" pitchFamily="34" charset="0"/>
                <a:cs typeface="Arial" pitchFamily="34" charset="0"/>
              </a:defRPr>
            </a:pPr>
            <a:endParaRPr lang="en-US"/>
          </a:p>
        </c:txPr>
        <c:crossAx val="78840960"/>
        <c:crosses val="autoZero"/>
        <c:crossBetween val="between"/>
      </c:valAx>
    </c:plotArea>
    <c:legend>
      <c:legendPos val="t"/>
      <c:layout>
        <c:manualLayout>
          <c:xMode val="edge"/>
          <c:yMode val="edge"/>
          <c:x val="0.25951715495022576"/>
          <c:y val="1.6032064128256512E-2"/>
          <c:w val="0.48396857487409289"/>
          <c:h val="4.8317737837881722E-2"/>
        </c:manualLayout>
      </c:layout>
      <c:spPr>
        <a:ln>
          <a:solidFill>
            <a:sysClr val="window" lastClr="FFFFFF">
              <a:lumMod val="75000"/>
            </a:sysClr>
          </a:solid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905529891427763E-2"/>
          <c:y val="7.2057742782152226E-2"/>
          <c:w val="0.83311088410159984"/>
          <c:h val="0.65428629113668479"/>
        </c:manualLayout>
      </c:layout>
      <c:barChart>
        <c:barDir val="col"/>
        <c:grouping val="clustered"/>
        <c:ser>
          <c:idx val="0"/>
          <c:order val="0"/>
          <c:tx>
            <c:strRef>
              <c:f>'Chart4 DATA (hide-for chart)'!$B$42:$C$42</c:f>
              <c:strCache>
                <c:ptCount val="1"/>
                <c:pt idx="0">
                  <c:v>2015</c:v>
                </c:pt>
              </c:strCache>
            </c:strRef>
          </c:tx>
          <c:spPr>
            <a:solidFill>
              <a:schemeClr val="accent4">
                <a:lumMod val="40000"/>
                <a:lumOff val="60000"/>
              </a:schemeClr>
            </a:solidFill>
            <a:ln>
              <a:solidFill>
                <a:schemeClr val="tx1"/>
              </a:solidFill>
            </a:ln>
          </c:spPr>
          <c:dLbls>
            <c:dLbl>
              <c:idx val="0"/>
              <c:layout/>
              <c:tx>
                <c:strRef>
                  <c:f>'Chart4 DATA (hide-for chart)'!$B$43</c:f>
                  <c:strCache>
                    <c:ptCount val="1"/>
                    <c:pt idx="0">
                      <c:v>36</c:v>
                    </c:pt>
                  </c:strCache>
                </c:strRef>
              </c:tx>
              <c:dLblPos val="inEnd"/>
              <c:showVal val="1"/>
              <c:extLst>
                <c:ext xmlns:c15="http://schemas.microsoft.com/office/drawing/2012/chart" uri="{CE6537A1-D6FC-4f65-9D91-7224C49458BB}">
                  <c15:layout/>
                  <c15:dlblFieldTable>
                    <c15:dlblFTEntry>
                      <c15:txfldGUID>{42DCDAA9-BBB3-44BE-9933-F6DCAC9AF520}</c15:txfldGUID>
                      <c15:f>'Chart4 DATA (hide-for chart)'!$B$43</c15:f>
                      <c15:dlblFieldTableCache>
                        <c:ptCount val="1"/>
                        <c:pt idx="0">
                          <c:v>36</c:v>
                        </c:pt>
                      </c15:dlblFieldTableCache>
                    </c15:dlblFTEntry>
                  </c15:dlblFieldTable>
                  <c15:showDataLabelsRange val="0"/>
                </c:ext>
              </c:extLst>
            </c:dLbl>
            <c:dLbl>
              <c:idx val="1"/>
              <c:layout/>
              <c:tx>
                <c:strRef>
                  <c:f>'Chart4 DATA (hide-for chart)'!$B$44</c:f>
                  <c:strCache>
                    <c:ptCount val="1"/>
                    <c:pt idx="0">
                      <c:v>6</c:v>
                    </c:pt>
                  </c:strCache>
                </c:strRef>
              </c:tx>
              <c:dLblPos val="inEnd"/>
              <c:showVal val="1"/>
              <c:extLst>
                <c:ext xmlns:c15="http://schemas.microsoft.com/office/drawing/2012/chart" uri="{CE6537A1-D6FC-4f65-9D91-7224C49458BB}">
                  <c15:layout/>
                  <c15:dlblFieldTable>
                    <c15:dlblFTEntry>
                      <c15:txfldGUID>{779D50EB-C4B9-48D7-95F4-CE100754279D}</c15:txfldGUID>
                      <c15:f>'Chart4 DATA (hide-for chart)'!$B$44</c15:f>
                      <c15:dlblFieldTableCache>
                        <c:ptCount val="1"/>
                        <c:pt idx="0">
                          <c:v>6</c:v>
                        </c:pt>
                      </c15:dlblFieldTableCache>
                    </c15:dlblFTEntry>
                  </c15:dlblFieldTable>
                  <c15:showDataLabelsRange val="0"/>
                </c:ext>
              </c:extLst>
            </c:dLbl>
            <c:dLbl>
              <c:idx val="2"/>
              <c:layout/>
              <c:tx>
                <c:strRef>
                  <c:f>'Chart4 DATA (hide-for chart)'!$B$45</c:f>
                  <c:strCache>
                    <c:ptCount val="1"/>
                    <c:pt idx="0">
                      <c:v>11</c:v>
                    </c:pt>
                  </c:strCache>
                </c:strRef>
              </c:tx>
              <c:dLblPos val="inEnd"/>
              <c:showVal val="1"/>
              <c:extLst>
                <c:ext xmlns:c15="http://schemas.microsoft.com/office/drawing/2012/chart" uri="{CE6537A1-D6FC-4f65-9D91-7224C49458BB}">
                  <c15:layout/>
                  <c15:dlblFieldTable>
                    <c15:dlblFTEntry>
                      <c15:txfldGUID>{C73C6D5D-4339-4FAD-8B5A-F03295CD37AD}</c15:txfldGUID>
                      <c15:f>'Chart4 DATA (hide-for chart)'!$B$45</c15:f>
                      <c15:dlblFieldTableCache>
                        <c:ptCount val="1"/>
                        <c:pt idx="0">
                          <c:v>11</c:v>
                        </c:pt>
                      </c15:dlblFieldTableCache>
                    </c15:dlblFTEntry>
                  </c15:dlblFieldTable>
                  <c15:showDataLabelsRange val="0"/>
                </c:ext>
              </c:extLst>
            </c:dLbl>
            <c:dLbl>
              <c:idx val="3"/>
              <c:layout/>
              <c:tx>
                <c:strRef>
                  <c:f>'Chart4 DATA (hide-for chart)'!$B$46</c:f>
                  <c:strCache>
                    <c:ptCount val="1"/>
                    <c:pt idx="0">
                      <c:v>41</c:v>
                    </c:pt>
                  </c:strCache>
                </c:strRef>
              </c:tx>
              <c:dLblPos val="inEnd"/>
              <c:showVal val="1"/>
              <c:extLst>
                <c:ext xmlns:c15="http://schemas.microsoft.com/office/drawing/2012/chart" uri="{CE6537A1-D6FC-4f65-9D91-7224C49458BB}">
                  <c15:layout/>
                  <c15:dlblFieldTable>
                    <c15:dlblFTEntry>
                      <c15:txfldGUID>{2770E5A8-9120-4407-916E-D44F9730D049}</c15:txfldGUID>
                      <c15:f>'Chart4 DATA (hide-for chart)'!$B$46</c15:f>
                      <c15:dlblFieldTableCache>
                        <c:ptCount val="1"/>
                        <c:pt idx="0">
                          <c:v>41</c:v>
                        </c:pt>
                      </c15:dlblFieldTableCache>
                    </c15:dlblFTEntry>
                  </c15:dlblFieldTable>
                  <c15:showDataLabelsRange val="0"/>
                </c:ext>
              </c:extLst>
            </c:dLbl>
            <c:dLbl>
              <c:idx val="4"/>
              <c:layout/>
              <c:tx>
                <c:strRef>
                  <c:f>'Chart4 DATA (hide-for chart)'!$B$47</c:f>
                  <c:strCache>
                    <c:ptCount val="1"/>
                    <c:pt idx="0">
                      <c:v>33</c:v>
                    </c:pt>
                  </c:strCache>
                </c:strRef>
              </c:tx>
              <c:dLblPos val="inEnd"/>
              <c:showVal val="1"/>
              <c:extLst>
                <c:ext xmlns:c15="http://schemas.microsoft.com/office/drawing/2012/chart" uri="{CE6537A1-D6FC-4f65-9D91-7224C49458BB}">
                  <c15:layout/>
                  <c15:dlblFieldTable>
                    <c15:dlblFTEntry>
                      <c15:txfldGUID>{7BD21490-79A7-45E4-923C-DE6FA85ADFBE}</c15:txfldGUID>
                      <c15:f>'Chart4 DATA (hide-for chart)'!$B$47</c15:f>
                      <c15:dlblFieldTableCache>
                        <c:ptCount val="1"/>
                        <c:pt idx="0">
                          <c:v>33</c:v>
                        </c:pt>
                      </c15:dlblFieldTableCache>
                    </c15:dlblFTEntry>
                  </c15:dlblFieldTable>
                  <c15:showDataLabelsRange val="0"/>
                </c:ext>
              </c:extLst>
            </c:dLbl>
            <c:dLbl>
              <c:idx val="5"/>
              <c:layout/>
              <c:tx>
                <c:strRef>
                  <c:f>'Chart4 DATA (hide-for chart)'!$B$48</c:f>
                  <c:strCache>
                    <c:ptCount val="1"/>
                    <c:pt idx="0">
                      <c:v>86</c:v>
                    </c:pt>
                  </c:strCache>
                </c:strRef>
              </c:tx>
              <c:dLblPos val="inEnd"/>
              <c:showVal val="1"/>
              <c:extLst>
                <c:ext xmlns:c15="http://schemas.microsoft.com/office/drawing/2012/chart" uri="{CE6537A1-D6FC-4f65-9D91-7224C49458BB}">
                  <c15:layout/>
                  <c15:dlblFieldTable>
                    <c15:dlblFTEntry>
                      <c15:txfldGUID>{D530CDA5-7D1A-4031-896B-0354289A8C90}</c15:txfldGUID>
                      <c15:f>'Chart4 DATA (hide-for chart)'!$B$48</c15:f>
                      <c15:dlblFieldTableCache>
                        <c:ptCount val="1"/>
                        <c:pt idx="0">
                          <c:v>86</c:v>
                        </c:pt>
                      </c15:dlblFieldTableCache>
                    </c15:dlblFTEntry>
                  </c15:dlblFieldTable>
                  <c15:showDataLabelsRange val="0"/>
                </c:ext>
              </c:extLst>
            </c:dLbl>
            <c:dLbl>
              <c:idx val="6"/>
              <c:layout/>
              <c:tx>
                <c:strRef>
                  <c:f>'Chart4 DATA (hide-for chart)'!$B$49</c:f>
                  <c:strCache>
                    <c:ptCount val="1"/>
                    <c:pt idx="0">
                      <c:v>57</c:v>
                    </c:pt>
                  </c:strCache>
                </c:strRef>
              </c:tx>
              <c:dLblPos val="inEnd"/>
              <c:showVal val="1"/>
              <c:extLst>
                <c:ext xmlns:c15="http://schemas.microsoft.com/office/drawing/2012/chart" uri="{CE6537A1-D6FC-4f65-9D91-7224C49458BB}">
                  <c15:layout/>
                  <c15:dlblFieldTable>
                    <c15:dlblFTEntry>
                      <c15:txfldGUID>{25515668-EF1D-4403-BF3A-4F31047F6B03}</c15:txfldGUID>
                      <c15:f>'Chart4 DATA (hide-for chart)'!$B$49</c15:f>
                      <c15:dlblFieldTableCache>
                        <c:ptCount val="1"/>
                        <c:pt idx="0">
                          <c:v>57</c:v>
                        </c:pt>
                      </c15:dlblFieldTableCache>
                    </c15:dlblFTEntry>
                  </c15:dlblFieldTable>
                  <c15:showDataLabelsRange val="0"/>
                </c:ext>
              </c:extLst>
            </c:dLbl>
            <c:dLbl>
              <c:idx val="7"/>
              <c:layout/>
              <c:tx>
                <c:strRef>
                  <c:f>'Chart4 DATA (hide-for chart)'!$B$50</c:f>
                  <c:strCache>
                    <c:ptCount val="1"/>
                    <c:pt idx="0">
                      <c:v>41</c:v>
                    </c:pt>
                  </c:strCache>
                </c:strRef>
              </c:tx>
              <c:dLblPos val="inEnd"/>
              <c:showVal val="1"/>
              <c:extLst>
                <c:ext xmlns:c15="http://schemas.microsoft.com/office/drawing/2012/chart" uri="{CE6537A1-D6FC-4f65-9D91-7224C49458BB}">
                  <c15:layout/>
                  <c15:dlblFieldTable>
                    <c15:dlblFTEntry>
                      <c15:txfldGUID>{50876698-502D-47C9-9DB0-46F494B6EBCD}</c15:txfldGUID>
                      <c15:f>'Chart4 DATA (hide-for chart)'!$B$50</c15:f>
                      <c15:dlblFieldTableCache>
                        <c:ptCount val="1"/>
                        <c:pt idx="0">
                          <c:v>41</c:v>
                        </c:pt>
                      </c15:dlblFieldTableCache>
                    </c15:dlblFTEntry>
                  </c15:dlblFieldTable>
                  <c15:showDataLabelsRange val="0"/>
                </c:ext>
              </c:extLst>
            </c:dLbl>
            <c:dLbl>
              <c:idx val="8"/>
              <c:layout/>
              <c:tx>
                <c:strRef>
                  <c:f>'Chart4 DATA (hide-for chart)'!$B$51</c:f>
                  <c:strCache>
                    <c:ptCount val="1"/>
                    <c:pt idx="0">
                      <c:v>62</c:v>
                    </c:pt>
                  </c:strCache>
                </c:strRef>
              </c:tx>
              <c:dLblPos val="inEnd"/>
              <c:showVal val="1"/>
              <c:extLst>
                <c:ext xmlns:c15="http://schemas.microsoft.com/office/drawing/2012/chart" uri="{CE6537A1-D6FC-4f65-9D91-7224C49458BB}">
                  <c15:layout/>
                  <c15:dlblFieldTable>
                    <c15:dlblFTEntry>
                      <c15:txfldGUID>{9AA5C212-3CDE-4FD8-BCD3-53072FE4FE40}</c15:txfldGUID>
                      <c15:f>'Chart4 DATA (hide-for chart)'!$B$51</c15:f>
                      <c15:dlblFieldTableCache>
                        <c:ptCount val="1"/>
                        <c:pt idx="0">
                          <c:v>62</c:v>
                        </c:pt>
                      </c15:dlblFieldTableCache>
                    </c15:dlblFTEntry>
                  </c15:dlblFieldTable>
                  <c15:showDataLabelsRange val="0"/>
                </c:ext>
              </c:extLst>
            </c:dLbl>
            <c:dLbl>
              <c:idx val="9"/>
              <c:layout/>
              <c:tx>
                <c:strRef>
                  <c:f>'Chart4 DATA (hide-for chart)'!$B$52</c:f>
                  <c:strCache>
                    <c:ptCount val="1"/>
                    <c:pt idx="0">
                      <c:v>61</c:v>
                    </c:pt>
                  </c:strCache>
                </c:strRef>
              </c:tx>
              <c:dLblPos val="inEnd"/>
              <c:showVal val="1"/>
              <c:extLst>
                <c:ext xmlns:c15="http://schemas.microsoft.com/office/drawing/2012/chart" uri="{CE6537A1-D6FC-4f65-9D91-7224C49458BB}">
                  <c15:layout/>
                  <c15:dlblFieldTable>
                    <c15:dlblFTEntry>
                      <c15:txfldGUID>{1CF558F1-2176-4A45-9984-D70205F2E4B1}</c15:txfldGUID>
                      <c15:f>'Chart4 DATA (hide-for chart)'!$B$52</c15:f>
                      <c15:dlblFieldTableCache>
                        <c:ptCount val="1"/>
                        <c:pt idx="0">
                          <c:v>61</c:v>
                        </c:pt>
                      </c15:dlblFieldTableCache>
                    </c15:dlblFTEntry>
                  </c15:dlblFieldTable>
                  <c15:showDataLabelsRange val="0"/>
                </c:ext>
              </c:extLst>
            </c:dLbl>
            <c:dLbl>
              <c:idx val="10"/>
              <c:layout/>
              <c:tx>
                <c:rich>
                  <a:bodyPr/>
                  <a:lstStyle/>
                  <a:p>
                    <a:r>
                      <a:rPr lang="en-US"/>
                      <a:t>*</a:t>
                    </a:r>
                  </a:p>
                </c:rich>
              </c:tx>
              <c:dLblPos val="inEnd"/>
              <c:showVal val="1"/>
              <c:extLst>
                <c:ext xmlns:c15="http://schemas.microsoft.com/office/drawing/2012/chart" uri="{CE6537A1-D6FC-4f65-9D91-7224C49458BB}">
                  <c15:layout/>
                </c:ext>
              </c:extLst>
            </c:dLbl>
            <c:dLbl>
              <c:idx val="11"/>
              <c:layout/>
              <c:tx>
                <c:strRef>
                  <c:f>'Chart4 DATA (hide-for chart)'!$B$54</c:f>
                  <c:strCache>
                    <c:ptCount val="1"/>
                    <c:pt idx="0">
                      <c:v>0</c:v>
                    </c:pt>
                  </c:strCache>
                </c:strRef>
              </c:tx>
              <c:dLblPos val="inEnd"/>
              <c:showVal val="1"/>
              <c:extLst>
                <c:ext xmlns:c15="http://schemas.microsoft.com/office/drawing/2012/chart" uri="{CE6537A1-D6FC-4f65-9D91-7224C49458BB}">
                  <c15:layout/>
                  <c15:dlblFieldTable>
                    <c15:dlblFTEntry>
                      <c15:txfldGUID>{6711C218-FE1F-4032-A9A4-3BCD722081C3}</c15:txfldGUID>
                      <c15:f>'Chart4 DATA (hide-for chart)'!$B$54</c15:f>
                      <c15:dlblFieldTableCache>
                        <c:ptCount val="1"/>
                        <c:pt idx="0">
                          <c:v>0</c:v>
                        </c:pt>
                      </c15:dlblFieldTableCache>
                    </c15:dlblFTEntry>
                  </c15:dlblFieldTable>
                  <c15:showDataLabelsRange val="0"/>
                </c:ext>
              </c:extLst>
            </c:dLbl>
            <c:dLbl>
              <c:idx val="12"/>
              <c:layout/>
              <c:tx>
                <c:strRef>
                  <c:f>'Chart4 DATA (hide-for chart)'!$B$55</c:f>
                  <c:strCache>
                    <c:ptCount val="1"/>
                    <c:pt idx="0">
                      <c:v>51</c:v>
                    </c:pt>
                  </c:strCache>
                </c:strRef>
              </c:tx>
              <c:dLblPos val="inEnd"/>
              <c:showVal val="1"/>
              <c:extLst>
                <c:ext xmlns:c15="http://schemas.microsoft.com/office/drawing/2012/chart" uri="{CE6537A1-D6FC-4f65-9D91-7224C49458BB}">
                  <c15:layout/>
                  <c15:dlblFieldTable>
                    <c15:dlblFTEntry>
                      <c15:txfldGUID>{0A1F2FA9-B450-400B-8ED8-569E83C8A581}</c15:txfldGUID>
                      <c15:f>'Chart4 DATA (hide-for chart)'!$B$55</c15:f>
                      <c15:dlblFieldTableCache>
                        <c:ptCount val="1"/>
                        <c:pt idx="0">
                          <c:v>51</c:v>
                        </c:pt>
                      </c15:dlblFieldTableCache>
                    </c15:dlblFTEntry>
                  </c15:dlblFieldTable>
                  <c15:showDataLabelsRange val="0"/>
                </c:ext>
              </c:extLst>
            </c:dLbl>
            <c:dLbl>
              <c:idx val="13"/>
              <c:layout/>
              <c:tx>
                <c:strRef>
                  <c:f>'Chart4 DATA (hide-for chart)'!$B$56</c:f>
                  <c:strCache>
                    <c:ptCount val="1"/>
                    <c:pt idx="0">
                      <c:v>0</c:v>
                    </c:pt>
                  </c:strCache>
                </c:strRef>
              </c:tx>
              <c:dLblPos val="inEnd"/>
              <c:showVal val="1"/>
              <c:extLst>
                <c:ext xmlns:c15="http://schemas.microsoft.com/office/drawing/2012/chart" uri="{CE6537A1-D6FC-4f65-9D91-7224C49458BB}">
                  <c15:layout/>
                  <c15:dlblFieldTable>
                    <c15:dlblFTEntry>
                      <c15:txfldGUID>{DA958DB7-EE11-42DD-A11F-FE8254E6C33C}</c15:txfldGUID>
                      <c15:f>'Chart4 DATA (hide-for chart)'!$B$56</c15:f>
                      <c15:dlblFieldTableCache>
                        <c:ptCount val="1"/>
                        <c:pt idx="0">
                          <c:v>0</c:v>
                        </c:pt>
                      </c15:dlblFieldTableCache>
                    </c15:dlblFTEntry>
                  </c15:dlblFieldTable>
                  <c15:showDataLabelsRange val="0"/>
                </c:ext>
              </c:extLst>
            </c:dLbl>
            <c:dLbl>
              <c:idx val="14"/>
              <c:layout>
                <c:manualLayout>
                  <c:x val="-4.5924225028702676E-3"/>
                  <c:y val="0"/>
                </c:manualLayout>
              </c:layout>
              <c:tx>
                <c:strRef>
                  <c:f>'Chart4 DATA (hide-for chart)'!$B$57</c:f>
                  <c:strCache>
                    <c:ptCount val="1"/>
                    <c:pt idx="0">
                      <c:v>487</c:v>
                    </c:pt>
                  </c:strCache>
                </c:strRef>
              </c:tx>
              <c:dLblPos val="outEnd"/>
              <c:showVal val="1"/>
              <c:extLst>
                <c:ext xmlns:c15="http://schemas.microsoft.com/office/drawing/2012/chart" uri="{CE6537A1-D6FC-4f65-9D91-7224C49458BB}">
                  <c15:layout/>
                  <c15:dlblFieldTable>
                    <c15:dlblFTEntry>
                      <c15:txfldGUID>{7FE58833-79AE-41D8-8F76-66120BA8DDDA}</c15:txfldGUID>
                      <c15:f>'Chart4 DATA (hide-for chart)'!$B$57</c15:f>
                      <c15:dlblFieldTableCache>
                        <c:ptCount val="1"/>
                        <c:pt idx="0">
                          <c:v>487</c:v>
                        </c:pt>
                      </c15:dlblFieldTableCache>
                    </c15:dlblFTEntry>
                  </c15:dlblFieldTable>
                  <c15:showDataLabelsRange val="0"/>
                </c:ext>
              </c:extLst>
            </c:dLbl>
            <c:delete val="1"/>
            <c:spPr>
              <a:noFill/>
              <a:ln>
                <a:noFill/>
              </a:ln>
              <a:effectLst/>
            </c:spPr>
            <c:dLblPos val="inEnd"/>
            <c:extLst>
              <c:ext xmlns:c15="http://schemas.microsoft.com/office/drawing/2012/chart" uri="{CE6537A1-D6FC-4f65-9D91-7224C49458BB}">
                <c15:showLeaderLines val="0"/>
              </c:ext>
            </c:extLst>
          </c:dLbls>
          <c:cat>
            <c:strRef>
              <c:f>'Chart4 DATA (hide-for chart)'!$A$43:$A$57</c:f>
              <c:strCache>
                <c:ptCount val="15"/>
                <c:pt idx="0">
                  <c:v>NHS Ayrshire &amp; Arran</c:v>
                </c:pt>
                <c:pt idx="1">
                  <c:v>NHS Borders</c:v>
                </c:pt>
                <c:pt idx="2">
                  <c:v>NHS Dumfries &amp; Galloway</c:v>
                </c:pt>
                <c:pt idx="3">
                  <c:v>NHS Fife</c:v>
                </c:pt>
                <c:pt idx="4">
                  <c:v>NHS Forth Valley</c:v>
                </c:pt>
                <c:pt idx="5">
                  <c:v>NHS Greater Glasgow &amp; Clyde</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'Chart4 DATA (hide-for chart)'!$C$43:$C$57</c:f>
              <c:numCache>
                <c:formatCode>###0.0%</c:formatCode>
                <c:ptCount val="15"/>
                <c:pt idx="0">
                  <c:v>1</c:v>
                </c:pt>
                <c:pt idx="1">
                  <c:v>1</c:v>
                </c:pt>
                <c:pt idx="2">
                  <c:v>0.84615384615384615</c:v>
                </c:pt>
                <c:pt idx="3">
                  <c:v>0.78846153846153844</c:v>
                </c:pt>
                <c:pt idx="4">
                  <c:v>0.86842105263157887</c:v>
                </c:pt>
                <c:pt idx="5">
                  <c:v>0.87755102040816324</c:v>
                </c:pt>
                <c:pt idx="6">
                  <c:v>0.98275862068965525</c:v>
                </c:pt>
                <c:pt idx="7">
                  <c:v>1</c:v>
                </c:pt>
                <c:pt idx="8">
                  <c:v>0.96875</c:v>
                </c:pt>
                <c:pt idx="9">
                  <c:v>0.79220779220779214</c:v>
                </c:pt>
                <c:pt idx="10">
                  <c:v>1</c:v>
                </c:pt>
                <c:pt idx="11">
                  <c:v>0</c:v>
                </c:pt>
                <c:pt idx="12">
                  <c:v>0.85</c:v>
                </c:pt>
                <c:pt idx="13">
                  <c:v>0</c:v>
                </c:pt>
                <c:pt idx="14">
                  <c:v>0.89357798165137614</c:v>
                </c:pt>
              </c:numCache>
            </c:numRef>
          </c:val>
        </c:ser>
        <c:ser>
          <c:idx val="1"/>
          <c:order val="1"/>
          <c:tx>
            <c:strRef>
              <c:f>'Chart4 DATA (hide-for chart)'!$D$42:$E$42</c:f>
              <c:strCache>
                <c:ptCount val="1"/>
                <c:pt idx="0">
                  <c:v>2016</c:v>
                </c:pt>
              </c:strCache>
            </c:strRef>
          </c:tx>
          <c:spPr>
            <a:solidFill>
              <a:srgbClr val="7030A0"/>
            </a:solidFill>
            <a:ln>
              <a:solidFill>
                <a:schemeClr val="tx1"/>
              </a:solidFill>
            </a:ln>
          </c:spPr>
          <c:dLbls>
            <c:dLbl>
              <c:idx val="0"/>
              <c:layout/>
              <c:tx>
                <c:strRef>
                  <c:f>'Chart4 DATA (hide-for chart)'!$D$43</c:f>
                  <c:strCache>
                    <c:ptCount val="1"/>
                    <c:pt idx="0">
                      <c:v>41</c:v>
                    </c:pt>
                  </c:strCache>
                </c:strRef>
              </c:tx>
              <c:dLblPos val="inEnd"/>
              <c:showVal val="1"/>
              <c:extLst>
                <c:ext xmlns:c15="http://schemas.microsoft.com/office/drawing/2012/chart" uri="{CE6537A1-D6FC-4f65-9D91-7224C49458BB}">
                  <c15:layout/>
                  <c15:dlblFieldTable>
                    <c15:dlblFTEntry>
                      <c15:txfldGUID>{7EE50DA8-EB27-41A0-82BB-D0DA36E7922E}</c15:txfldGUID>
                      <c15:f>'Chart4 DATA (hide-for chart)'!$D$43</c15:f>
                      <c15:dlblFieldTableCache>
                        <c:ptCount val="1"/>
                        <c:pt idx="0">
                          <c:v>41</c:v>
                        </c:pt>
                      </c15:dlblFieldTableCache>
                    </c15:dlblFTEntry>
                  </c15:dlblFieldTable>
                  <c15:showDataLabelsRange val="0"/>
                </c:ext>
              </c:extLst>
            </c:dLbl>
            <c:dLbl>
              <c:idx val="1"/>
              <c:layout/>
              <c:tx>
                <c:strRef>
                  <c:f>'Chart4 DATA (hide-for chart)'!$D$44</c:f>
                  <c:strCache>
                    <c:ptCount val="1"/>
                    <c:pt idx="0">
                      <c:v>5</c:v>
                    </c:pt>
                  </c:strCache>
                </c:strRef>
              </c:tx>
              <c:dLblPos val="inEnd"/>
              <c:showVal val="1"/>
              <c:extLst>
                <c:ext xmlns:c15="http://schemas.microsoft.com/office/drawing/2012/chart" uri="{CE6537A1-D6FC-4f65-9D91-7224C49458BB}">
                  <c15:layout/>
                  <c15:dlblFieldTable>
                    <c15:dlblFTEntry>
                      <c15:txfldGUID>{24663775-31A5-457A-B29E-EF735CCF7DD1}</c15:txfldGUID>
                      <c15:f>'Chart4 DATA (hide-for chart)'!$D$44</c15:f>
                      <c15:dlblFieldTableCache>
                        <c:ptCount val="1"/>
                        <c:pt idx="0">
                          <c:v>5</c:v>
                        </c:pt>
                      </c15:dlblFieldTableCache>
                    </c15:dlblFTEntry>
                  </c15:dlblFieldTable>
                  <c15:showDataLabelsRange val="0"/>
                </c:ext>
              </c:extLst>
            </c:dLbl>
            <c:dLbl>
              <c:idx val="2"/>
              <c:layout/>
              <c:tx>
                <c:rich>
                  <a:bodyPr/>
                  <a:lstStyle/>
                  <a:p>
                    <a:r>
                      <a:rPr lang="en-US">
                        <a:solidFill>
                          <a:schemeClr val="bg1"/>
                        </a:solidFill>
                      </a:rPr>
                      <a:t>*</a:t>
                    </a:r>
                    <a:endParaRPr lang="en-US"/>
                  </a:p>
                </c:rich>
              </c:tx>
              <c:dLblPos val="inEnd"/>
              <c:showVal val="1"/>
              <c:extLst>
                <c:ext xmlns:c15="http://schemas.microsoft.com/office/drawing/2012/chart" uri="{CE6537A1-D6FC-4f65-9D91-7224C49458BB}">
                  <c15:layout/>
                </c:ext>
              </c:extLst>
            </c:dLbl>
            <c:dLbl>
              <c:idx val="3"/>
              <c:layout/>
              <c:tx>
                <c:strRef>
                  <c:f>'Chart4 DATA (hide-for chart)'!$D$46</c:f>
                  <c:strCache>
                    <c:ptCount val="1"/>
                    <c:pt idx="0">
                      <c:v>39</c:v>
                    </c:pt>
                  </c:strCache>
                </c:strRef>
              </c:tx>
              <c:dLblPos val="inEnd"/>
              <c:showVal val="1"/>
              <c:extLst>
                <c:ext xmlns:c15="http://schemas.microsoft.com/office/drawing/2012/chart" uri="{CE6537A1-D6FC-4f65-9D91-7224C49458BB}">
                  <c15:layout/>
                  <c15:dlblFieldTable>
                    <c15:dlblFTEntry>
                      <c15:txfldGUID>{A4FABAA0-042F-4B19-A668-0F95F0E5BA73}</c15:txfldGUID>
                      <c15:f>'Chart4 DATA (hide-for chart)'!$D$46</c15:f>
                      <c15:dlblFieldTableCache>
                        <c:ptCount val="1"/>
                        <c:pt idx="0">
                          <c:v>39</c:v>
                        </c:pt>
                      </c15:dlblFieldTableCache>
                    </c15:dlblFTEntry>
                  </c15:dlblFieldTable>
                  <c15:showDataLabelsRange val="0"/>
                </c:ext>
              </c:extLst>
            </c:dLbl>
            <c:dLbl>
              <c:idx val="4"/>
              <c:layout/>
              <c:tx>
                <c:strRef>
                  <c:f>'Chart4 DATA (hide-for chart)'!$D$47</c:f>
                  <c:strCache>
                    <c:ptCount val="1"/>
                    <c:pt idx="0">
                      <c:v>31</c:v>
                    </c:pt>
                  </c:strCache>
                </c:strRef>
              </c:tx>
              <c:dLblPos val="inEnd"/>
              <c:showVal val="1"/>
              <c:extLst>
                <c:ext xmlns:c15="http://schemas.microsoft.com/office/drawing/2012/chart" uri="{CE6537A1-D6FC-4f65-9D91-7224C49458BB}">
                  <c15:layout/>
                  <c15:dlblFieldTable>
                    <c15:dlblFTEntry>
                      <c15:txfldGUID>{65BB2B1A-67E5-455F-B29B-7449D79F2B67}</c15:txfldGUID>
                      <c15:f>'Chart4 DATA (hide-for chart)'!$D$47</c15:f>
                      <c15:dlblFieldTableCache>
                        <c:ptCount val="1"/>
                        <c:pt idx="0">
                          <c:v>31</c:v>
                        </c:pt>
                      </c15:dlblFieldTableCache>
                    </c15:dlblFTEntry>
                  </c15:dlblFieldTable>
                  <c15:showDataLabelsRange val="0"/>
                </c:ext>
              </c:extLst>
            </c:dLbl>
            <c:dLbl>
              <c:idx val="5"/>
              <c:layout/>
              <c:tx>
                <c:strRef>
                  <c:f>'Chart4 DATA (hide-for chart)'!$D$48</c:f>
                  <c:strCache>
                    <c:ptCount val="1"/>
                    <c:pt idx="0">
                      <c:v>66</c:v>
                    </c:pt>
                  </c:strCache>
                </c:strRef>
              </c:tx>
              <c:dLblPos val="inEnd"/>
              <c:showVal val="1"/>
              <c:extLst>
                <c:ext xmlns:c15="http://schemas.microsoft.com/office/drawing/2012/chart" uri="{CE6537A1-D6FC-4f65-9D91-7224C49458BB}">
                  <c15:layout/>
                  <c15:dlblFieldTable>
                    <c15:dlblFTEntry>
                      <c15:txfldGUID>{B782772A-BB21-4A4F-B25F-B129B0070F24}</c15:txfldGUID>
                      <c15:f>'Chart4 DATA (hide-for chart)'!$D$48</c15:f>
                      <c15:dlblFieldTableCache>
                        <c:ptCount val="1"/>
                        <c:pt idx="0">
                          <c:v>66</c:v>
                        </c:pt>
                      </c15:dlblFieldTableCache>
                    </c15:dlblFTEntry>
                  </c15:dlblFieldTable>
                  <c15:showDataLabelsRange val="0"/>
                </c:ext>
              </c:extLst>
            </c:dLbl>
            <c:dLbl>
              <c:idx val="6"/>
              <c:layout/>
              <c:tx>
                <c:strRef>
                  <c:f>'Chart4 DATA (hide-for chart)'!$D$49</c:f>
                  <c:strCache>
                    <c:ptCount val="1"/>
                    <c:pt idx="0">
                      <c:v>62</c:v>
                    </c:pt>
                  </c:strCache>
                </c:strRef>
              </c:tx>
              <c:dLblPos val="inEnd"/>
              <c:showVal val="1"/>
              <c:extLst>
                <c:ext xmlns:c15="http://schemas.microsoft.com/office/drawing/2012/chart" uri="{CE6537A1-D6FC-4f65-9D91-7224C49458BB}">
                  <c15:layout/>
                  <c15:dlblFieldTable>
                    <c15:dlblFTEntry>
                      <c15:txfldGUID>{D87593BE-4125-438A-9ECF-ED0E3169BFCF}</c15:txfldGUID>
                      <c15:f>'Chart4 DATA (hide-for chart)'!$D$49</c15:f>
                      <c15:dlblFieldTableCache>
                        <c:ptCount val="1"/>
                        <c:pt idx="0">
                          <c:v>62</c:v>
                        </c:pt>
                      </c15:dlblFieldTableCache>
                    </c15:dlblFTEntry>
                  </c15:dlblFieldTable>
                  <c15:showDataLabelsRange val="0"/>
                </c:ext>
              </c:extLst>
            </c:dLbl>
            <c:dLbl>
              <c:idx val="7"/>
              <c:layout/>
              <c:tx>
                <c:strRef>
                  <c:f>'Chart4 DATA (hide-for chart)'!$D$50</c:f>
                  <c:strCache>
                    <c:ptCount val="1"/>
                    <c:pt idx="0">
                      <c:v>41</c:v>
                    </c:pt>
                  </c:strCache>
                </c:strRef>
              </c:tx>
              <c:dLblPos val="inEnd"/>
              <c:showVal val="1"/>
              <c:extLst>
                <c:ext xmlns:c15="http://schemas.microsoft.com/office/drawing/2012/chart" uri="{CE6537A1-D6FC-4f65-9D91-7224C49458BB}">
                  <c15:layout/>
                  <c15:dlblFieldTable>
                    <c15:dlblFTEntry>
                      <c15:txfldGUID>{728E15B6-D2C9-41A0-B45A-7F90C714F091}</c15:txfldGUID>
                      <c15:f>'Chart4 DATA (hide-for chart)'!$D$50</c15:f>
                      <c15:dlblFieldTableCache>
                        <c:ptCount val="1"/>
                        <c:pt idx="0">
                          <c:v>41</c:v>
                        </c:pt>
                      </c15:dlblFieldTableCache>
                    </c15:dlblFTEntry>
                  </c15:dlblFieldTable>
                  <c15:showDataLabelsRange val="0"/>
                </c:ext>
              </c:extLst>
            </c:dLbl>
            <c:dLbl>
              <c:idx val="8"/>
              <c:layout/>
              <c:tx>
                <c:strRef>
                  <c:f>'Chart4 DATA (hide-for chart)'!$D$51</c:f>
                  <c:strCache>
                    <c:ptCount val="1"/>
                    <c:pt idx="0">
                      <c:v>47</c:v>
                    </c:pt>
                  </c:strCache>
                </c:strRef>
              </c:tx>
              <c:dLblPos val="inEnd"/>
              <c:showVal val="1"/>
              <c:extLst>
                <c:ext xmlns:c15="http://schemas.microsoft.com/office/drawing/2012/chart" uri="{CE6537A1-D6FC-4f65-9D91-7224C49458BB}">
                  <c15:layout/>
                  <c15:dlblFieldTable>
                    <c15:dlblFTEntry>
                      <c15:txfldGUID>{2ABF2879-2899-465E-9EBF-5D2DB1041ED6}</c15:txfldGUID>
                      <c15:f>'Chart4 DATA (hide-for chart)'!$D$51</c15:f>
                      <c15:dlblFieldTableCache>
                        <c:ptCount val="1"/>
                        <c:pt idx="0">
                          <c:v>47</c:v>
                        </c:pt>
                      </c15:dlblFieldTableCache>
                    </c15:dlblFTEntry>
                  </c15:dlblFieldTable>
                  <c15:showDataLabelsRange val="0"/>
                </c:ext>
              </c:extLst>
            </c:dLbl>
            <c:dLbl>
              <c:idx val="9"/>
              <c:layout/>
              <c:tx>
                <c:strRef>
                  <c:f>'Chart4 DATA (hide-for chart)'!$D$52</c:f>
                  <c:strCache>
                    <c:ptCount val="1"/>
                    <c:pt idx="0">
                      <c:v>60</c:v>
                    </c:pt>
                  </c:strCache>
                </c:strRef>
              </c:tx>
              <c:dLblPos val="inEnd"/>
              <c:showVal val="1"/>
              <c:extLst>
                <c:ext xmlns:c15="http://schemas.microsoft.com/office/drawing/2012/chart" uri="{CE6537A1-D6FC-4f65-9D91-7224C49458BB}">
                  <c15:layout/>
                  <c15:dlblFieldTable>
                    <c15:dlblFTEntry>
                      <c15:txfldGUID>{6CEC2607-4EA8-4E2A-B123-72426166F759}</c15:txfldGUID>
                      <c15:f>'Chart4 DATA (hide-for chart)'!$D$52</c15:f>
                      <c15:dlblFieldTableCache>
                        <c:ptCount val="1"/>
                        <c:pt idx="0">
                          <c:v>60</c:v>
                        </c:pt>
                      </c15:dlblFieldTableCache>
                    </c15:dlblFTEntry>
                  </c15:dlblFieldTable>
                  <c15:showDataLabelsRange val="0"/>
                </c:ext>
              </c:extLst>
            </c:dLbl>
            <c:dLbl>
              <c:idx val="10"/>
              <c:layout/>
              <c:tx>
                <c:strRef>
                  <c:f>'Chart4 DATA (hide-for chart)'!$D$53</c:f>
                  <c:strCache>
                    <c:ptCount val="1"/>
                    <c:pt idx="0">
                      <c:v>6</c:v>
                    </c:pt>
                  </c:strCache>
                </c:strRef>
              </c:tx>
              <c:dLblPos val="inEnd"/>
              <c:showVal val="1"/>
              <c:extLst>
                <c:ext xmlns:c15="http://schemas.microsoft.com/office/drawing/2012/chart" uri="{CE6537A1-D6FC-4f65-9D91-7224C49458BB}">
                  <c15:layout/>
                  <c15:dlblFieldTable>
                    <c15:dlblFTEntry>
                      <c15:txfldGUID>{06F5B1FF-ACE5-429C-A648-B4849089170A}</c15:txfldGUID>
                      <c15:f>'Chart4 DATA (hide-for chart)'!$D$53</c15:f>
                      <c15:dlblFieldTableCache>
                        <c:ptCount val="1"/>
                        <c:pt idx="0">
                          <c:v>6</c:v>
                        </c:pt>
                      </c15:dlblFieldTableCache>
                    </c15:dlblFTEntry>
                  </c15:dlblFieldTable>
                  <c15:showDataLabelsRange val="0"/>
                </c:ext>
              </c:extLst>
            </c:dLbl>
            <c:dLbl>
              <c:idx val="11"/>
              <c:layout/>
              <c:tx>
                <c:rich>
                  <a:bodyPr/>
                  <a:lstStyle/>
                  <a:p>
                    <a:r>
                      <a:rPr lang="en-US">
                        <a:solidFill>
                          <a:schemeClr val="bg1"/>
                        </a:solidFill>
                      </a:rPr>
                      <a:t>*</a:t>
                    </a:r>
                    <a:endParaRPr lang="en-US"/>
                  </a:p>
                </c:rich>
              </c:tx>
              <c:dLblPos val="inEnd"/>
              <c:showVal val="1"/>
              <c:extLst>
                <c:ext xmlns:c15="http://schemas.microsoft.com/office/drawing/2012/chart" uri="{CE6537A1-D6FC-4f65-9D91-7224C49458BB}">
                  <c15:layout/>
                </c:ext>
              </c:extLst>
            </c:dLbl>
            <c:dLbl>
              <c:idx val="12"/>
              <c:layout/>
              <c:tx>
                <c:strRef>
                  <c:f>'Chart4 DATA (hide-for chart)'!$D$55</c:f>
                  <c:strCache>
                    <c:ptCount val="1"/>
                    <c:pt idx="0">
                      <c:v>49</c:v>
                    </c:pt>
                  </c:strCache>
                </c:strRef>
              </c:tx>
              <c:dLblPos val="inEnd"/>
              <c:showVal val="1"/>
              <c:extLst>
                <c:ext xmlns:c15="http://schemas.microsoft.com/office/drawing/2012/chart" uri="{CE6537A1-D6FC-4f65-9D91-7224C49458BB}">
                  <c15:layout/>
                  <c15:dlblFieldTable>
                    <c15:dlblFTEntry>
                      <c15:txfldGUID>{005B789D-2B2D-4FA8-949F-1D819D32FF17}</c15:txfldGUID>
                      <c15:f>'Chart4 DATA (hide-for chart)'!$D$55</c15:f>
                      <c15:dlblFieldTableCache>
                        <c:ptCount val="1"/>
                        <c:pt idx="0">
                          <c:v>49</c:v>
                        </c:pt>
                      </c15:dlblFieldTableCache>
                    </c15:dlblFTEntry>
                  </c15:dlblFieldTable>
                  <c15:showDataLabelsRange val="0"/>
                </c:ext>
              </c:extLst>
            </c:dLbl>
            <c:dLbl>
              <c:idx val="13"/>
              <c:layout/>
              <c:tx>
                <c:rich>
                  <a:bodyPr/>
                  <a:lstStyle/>
                  <a:p>
                    <a:r>
                      <a:rPr lang="en-US">
                        <a:solidFill>
                          <a:schemeClr val="bg1"/>
                        </a:solidFill>
                      </a:rPr>
                      <a:t>*</a:t>
                    </a:r>
                    <a:endParaRPr lang="en-US"/>
                  </a:p>
                </c:rich>
              </c:tx>
              <c:dLblPos val="inEnd"/>
              <c:showVal val="1"/>
              <c:extLst>
                <c:ext xmlns:c15="http://schemas.microsoft.com/office/drawing/2012/chart" uri="{CE6537A1-D6FC-4f65-9D91-7224C49458BB}">
                  <c15:layout/>
                </c:ext>
              </c:extLst>
            </c:dLbl>
            <c:dLbl>
              <c:idx val="14"/>
              <c:layout/>
              <c:tx>
                <c:strRef>
                  <c:f>'Chart4 DATA (hide-for chart)'!$D$57</c:f>
                  <c:strCache>
                    <c:ptCount val="1"/>
                    <c:pt idx="0">
                      <c:v>453</c:v>
                    </c:pt>
                  </c:strCache>
                </c:strRef>
              </c:tx>
              <c:spPr/>
              <c:txPr>
                <a:bodyPr/>
                <a:lstStyle/>
                <a:p>
                  <a:pPr>
                    <a:defRPr>
                      <a:solidFill>
                        <a:sysClr val="windowText" lastClr="000000"/>
                      </a:solidFill>
                    </a:defRPr>
                  </a:pPr>
                  <a:endParaRPr lang="en-US"/>
                </a:p>
              </c:txPr>
              <c:dLblPos val="outEnd"/>
              <c:showVal val="1"/>
              <c:extLst>
                <c:ext xmlns:c15="http://schemas.microsoft.com/office/drawing/2012/chart" uri="{CE6537A1-D6FC-4f65-9D91-7224C49458BB}">
                  <c15:layout/>
                  <c15:dlblFieldTable>
                    <c15:dlblFTEntry>
                      <c15:txfldGUID>{09DF27DD-6814-4937-BACD-8C106A1498DD}</c15:txfldGUID>
                      <c15:f>'Chart4 DATA (hide-for chart)'!$D$57</c15:f>
                      <c15:dlblFieldTableCache>
                        <c:ptCount val="1"/>
                        <c:pt idx="0">
                          <c:v>453</c:v>
                        </c:pt>
                      </c15:dlblFieldTableCache>
                    </c15:dlblFTEntry>
                  </c15:dlblFieldTable>
                  <c15:showDataLabelsRange val="0"/>
                </c:ext>
              </c:extLst>
            </c:dLbl>
            <c:delete val="1"/>
            <c:spPr>
              <a:noFill/>
              <a:ln>
                <a:noFill/>
              </a:ln>
              <a:effectLst/>
            </c:spPr>
            <c:txPr>
              <a:bodyPr/>
              <a:lstStyle/>
              <a:p>
                <a:pPr>
                  <a:defRPr>
                    <a:solidFill>
                      <a:schemeClr val="bg1"/>
                    </a:solidFill>
                  </a:defRPr>
                </a:pPr>
                <a:endParaRPr lang="en-US"/>
              </a:p>
            </c:txPr>
            <c:dLblPos val="inEnd"/>
            <c:extLst>
              <c:ext xmlns:c15="http://schemas.microsoft.com/office/drawing/2012/chart" uri="{CE6537A1-D6FC-4f65-9D91-7224C49458BB}">
                <c15:showLeaderLines val="0"/>
              </c:ext>
            </c:extLst>
          </c:dLbls>
          <c:cat>
            <c:strRef>
              <c:f>'Chart4 DATA (hide-for chart)'!$A$43:$A$57</c:f>
              <c:strCache>
                <c:ptCount val="15"/>
                <c:pt idx="0">
                  <c:v>NHS Ayrshire &amp; Arran</c:v>
                </c:pt>
                <c:pt idx="1">
                  <c:v>NHS Borders</c:v>
                </c:pt>
                <c:pt idx="2">
                  <c:v>NHS Dumfries &amp; Galloway</c:v>
                </c:pt>
                <c:pt idx="3">
                  <c:v>NHS Fife</c:v>
                </c:pt>
                <c:pt idx="4">
                  <c:v>NHS Forth Valley</c:v>
                </c:pt>
                <c:pt idx="5">
                  <c:v>NHS Greater Glasgow &amp; Clyde</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'Chart4 DATA (hide-for chart)'!$E$43:$E$57</c:f>
              <c:numCache>
                <c:formatCode>###0.0%</c:formatCode>
                <c:ptCount val="15"/>
                <c:pt idx="0">
                  <c:v>1</c:v>
                </c:pt>
                <c:pt idx="1">
                  <c:v>0.83333333333333326</c:v>
                </c:pt>
                <c:pt idx="2">
                  <c:v>0.8</c:v>
                </c:pt>
                <c:pt idx="3">
                  <c:v>0.97500000000000009</c:v>
                </c:pt>
                <c:pt idx="4">
                  <c:v>0.93939393939393934</c:v>
                </c:pt>
                <c:pt idx="5">
                  <c:v>0.84615384615384615</c:v>
                </c:pt>
                <c:pt idx="6">
                  <c:v>0.98412698412698418</c:v>
                </c:pt>
                <c:pt idx="7">
                  <c:v>0.87234042553191482</c:v>
                </c:pt>
                <c:pt idx="8">
                  <c:v>0.94</c:v>
                </c:pt>
                <c:pt idx="9">
                  <c:v>0.95238095238095244</c:v>
                </c:pt>
                <c:pt idx="10">
                  <c:v>1</c:v>
                </c:pt>
                <c:pt idx="11">
                  <c:v>0.33333333333333337</c:v>
                </c:pt>
                <c:pt idx="12">
                  <c:v>0.96078431372549022</c:v>
                </c:pt>
                <c:pt idx="13">
                  <c:v>1</c:v>
                </c:pt>
                <c:pt idx="14">
                  <c:v>0.93018480492813138</c:v>
                </c:pt>
              </c:numCache>
            </c:numRef>
          </c:val>
        </c:ser>
        <c:dLbls/>
        <c:gapWidth val="59"/>
        <c:axId val="79901824"/>
        <c:axId val="79942400"/>
      </c:barChart>
      <c:catAx>
        <c:axId val="79901824"/>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Health Board</a:t>
                </a:r>
              </a:p>
            </c:rich>
          </c:tx>
          <c:layout>
            <c:manualLayout>
              <c:xMode val="edge"/>
              <c:yMode val="edge"/>
              <c:x val="0.45156615468990596"/>
              <c:y val="0.94209085402786263"/>
            </c:manualLayout>
          </c:layout>
        </c:title>
        <c:numFmt formatCode="General" sourceLinked="0"/>
        <c:tickLblPos val="nextTo"/>
        <c:txPr>
          <a:bodyPr/>
          <a:lstStyle/>
          <a:p>
            <a:pPr>
              <a:defRPr>
                <a:latin typeface="Arial" pitchFamily="34" charset="0"/>
                <a:cs typeface="Arial" pitchFamily="34" charset="0"/>
              </a:defRPr>
            </a:pPr>
            <a:endParaRPr lang="en-US"/>
          </a:p>
        </c:txPr>
        <c:crossAx val="79942400"/>
        <c:crosses val="autoZero"/>
        <c:auto val="1"/>
        <c:lblAlgn val="ctr"/>
        <c:lblOffset val="100"/>
      </c:catAx>
      <c:valAx>
        <c:axId val="79942400"/>
        <c:scaling>
          <c:orientation val="minMax"/>
          <c:max val="1"/>
        </c:scaling>
        <c:axPos val="l"/>
        <c:majorGridlines>
          <c:spPr>
            <a:ln>
              <a:solidFill>
                <a:schemeClr val="bg1">
                  <a:lumMod val="75000"/>
                </a:schemeClr>
              </a:solidFill>
              <a:prstDash val="dash"/>
            </a:ln>
          </c:spPr>
        </c:majorGridlines>
        <c:title>
          <c:tx>
            <c:rich>
              <a:bodyPr rot="-5400000" vert="horz"/>
              <a:lstStyle/>
              <a:p>
                <a:pPr>
                  <a:defRPr/>
                </a:pPr>
                <a:r>
                  <a:rPr lang="en-GB" sz="1050">
                    <a:latin typeface="Arial" pitchFamily="34" charset="0"/>
                    <a:cs typeface="Arial" pitchFamily="34" charset="0"/>
                  </a:rPr>
                  <a:t>% of patients</a:t>
                </a:r>
              </a:p>
            </c:rich>
          </c:tx>
          <c:layout>
            <c:manualLayout>
              <c:xMode val="edge"/>
              <c:yMode val="edge"/>
              <c:x val="7.6233008187409418E-3"/>
              <c:y val="0.31597637795276434"/>
            </c:manualLayout>
          </c:layout>
        </c:title>
        <c:numFmt formatCode="0%" sourceLinked="0"/>
        <c:tickLblPos val="nextTo"/>
        <c:txPr>
          <a:bodyPr/>
          <a:lstStyle/>
          <a:p>
            <a:pPr>
              <a:defRPr>
                <a:latin typeface="Arial" pitchFamily="34" charset="0"/>
                <a:cs typeface="Arial" pitchFamily="34" charset="0"/>
              </a:defRPr>
            </a:pPr>
            <a:endParaRPr lang="en-US"/>
          </a:p>
        </c:txPr>
        <c:crossAx val="79901824"/>
        <c:crosses val="autoZero"/>
        <c:crossBetween val="between"/>
      </c:valAx>
    </c:plotArea>
    <c:legend>
      <c:legendPos val="t"/>
      <c:layout>
        <c:manualLayout>
          <c:xMode val="edge"/>
          <c:yMode val="edge"/>
          <c:x val="0.35863384470741383"/>
          <c:y val="1.5384615384615531E-2"/>
          <c:w val="0.26947527655483938"/>
          <c:h val="4.6315970119119733E-2"/>
        </c:manualLayout>
      </c:layout>
      <c:spPr>
        <a:ln>
          <a:solidFill>
            <a:sysClr val="window" lastClr="FFFFFF">
              <a:lumMod val="75000"/>
            </a:sysClr>
          </a:solid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2510660886490528E-2"/>
          <c:y val="8.4419401106460207E-2"/>
          <c:w val="0.89100993836444664"/>
          <c:h val="0.64897481680962021"/>
        </c:manualLayout>
      </c:layout>
      <c:barChart>
        <c:barDir val="col"/>
        <c:grouping val="percentStacked"/>
        <c:ser>
          <c:idx val="0"/>
          <c:order val="0"/>
          <c:tx>
            <c:strRef>
              <c:f>'Chart5 DATA (hide-for chart)'!$B$5:$C$5</c:f>
              <c:strCache>
                <c:ptCount val="1"/>
                <c:pt idx="0">
                  <c:v>&lt;2 weeks</c:v>
                </c:pt>
              </c:strCache>
            </c:strRef>
          </c:tx>
          <c:spPr>
            <a:solidFill>
              <a:srgbClr val="7030A0"/>
            </a:solidFill>
            <a:ln>
              <a:solidFill>
                <a:schemeClr val="tx1"/>
              </a:solidFill>
            </a:ln>
          </c:spPr>
          <c:cat>
            <c:strRef>
              <c:f>'Chart5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'Chart5 DATA (hide-for chart)'!$C$6:$C$20</c:f>
              <c:numCache>
                <c:formatCode>0.0%</c:formatCode>
                <c:ptCount val="15"/>
                <c:pt idx="0">
                  <c:v>1</c:v>
                </c:pt>
                <c:pt idx="1">
                  <c:v>0.83333333333333326</c:v>
                </c:pt>
                <c:pt idx="2">
                  <c:v>0.8</c:v>
                </c:pt>
                <c:pt idx="3">
                  <c:v>0.97500000000000009</c:v>
                </c:pt>
                <c:pt idx="4">
                  <c:v>0.93939393939393934</c:v>
                </c:pt>
                <c:pt idx="5">
                  <c:v>0.84615384615384615</c:v>
                </c:pt>
                <c:pt idx="6">
                  <c:v>0.98412698412698418</c:v>
                </c:pt>
                <c:pt idx="7">
                  <c:v>0.87234042553191482</c:v>
                </c:pt>
                <c:pt idx="8">
                  <c:v>0.94</c:v>
                </c:pt>
                <c:pt idx="9">
                  <c:v>0.95238095238095244</c:v>
                </c:pt>
                <c:pt idx="10">
                  <c:v>1</c:v>
                </c:pt>
                <c:pt idx="11">
                  <c:v>0.33333333333333337</c:v>
                </c:pt>
                <c:pt idx="12">
                  <c:v>0.96078431372549022</c:v>
                </c:pt>
                <c:pt idx="13">
                  <c:v>1</c:v>
                </c:pt>
                <c:pt idx="14">
                  <c:v>0.93018480492813138</c:v>
                </c:pt>
              </c:numCache>
            </c:numRef>
          </c:val>
        </c:ser>
        <c:ser>
          <c:idx val="1"/>
          <c:order val="1"/>
          <c:tx>
            <c:strRef>
              <c:f>'Chart5 DATA (hide-for chart)'!$D$5:$E$5</c:f>
              <c:strCache>
                <c:ptCount val="1"/>
                <c:pt idx="0">
                  <c:v>2-4 weeks</c:v>
                </c:pt>
              </c:strCache>
            </c:strRef>
          </c:tx>
          <c:spPr>
            <a:solidFill>
              <a:srgbClr val="92D050"/>
            </a:solidFill>
            <a:ln>
              <a:solidFill>
                <a:prstClr val="black"/>
              </a:solidFill>
            </a:ln>
          </c:spPr>
          <c:cat>
            <c:strRef>
              <c:f>'Chart5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'Chart5 DATA (hide-for chart)'!$E$6:$E$20</c:f>
              <c:numCache>
                <c:formatCode>###0.0%</c:formatCode>
                <c:ptCount val="15"/>
                <c:pt idx="0">
                  <c:v>0</c:v>
                </c:pt>
                <c:pt idx="1">
                  <c:v>0.16666666666666669</c:v>
                </c:pt>
                <c:pt idx="2">
                  <c:v>0</c:v>
                </c:pt>
                <c:pt idx="3">
                  <c:v>2.5000000000000001E-2</c:v>
                </c:pt>
                <c:pt idx="4">
                  <c:v>6.0606060606060608E-2</c:v>
                </c:pt>
                <c:pt idx="5">
                  <c:v>5.1282051282051287E-2</c:v>
                </c:pt>
                <c:pt idx="6">
                  <c:v>0</c:v>
                </c:pt>
                <c:pt idx="7">
                  <c:v>0</c:v>
                </c:pt>
                <c:pt idx="8">
                  <c:v>0.04</c:v>
                </c:pt>
                <c:pt idx="9">
                  <c:v>3.1746031746031744E-2</c:v>
                </c:pt>
                <c:pt idx="10">
                  <c:v>0</c:v>
                </c:pt>
                <c:pt idx="11">
                  <c:v>0</c:v>
                </c:pt>
                <c:pt idx="12">
                  <c:v>1.9607843137254902E-2</c:v>
                </c:pt>
                <c:pt idx="13">
                  <c:v>0</c:v>
                </c:pt>
                <c:pt idx="14">
                  <c:v>2.6694045174537984E-2</c:v>
                </c:pt>
              </c:numCache>
            </c:numRef>
          </c:val>
        </c:ser>
        <c:ser>
          <c:idx val="2"/>
          <c:order val="2"/>
          <c:tx>
            <c:strRef>
              <c:f>'Chart5 DATA (hide-for chart)'!$F$5:$G$5</c:f>
              <c:strCache>
                <c:ptCount val="1"/>
                <c:pt idx="0">
                  <c:v>4-6 weeks</c:v>
                </c:pt>
              </c:strCache>
            </c:strRef>
          </c:tx>
          <c:spPr>
            <a:solidFill>
              <a:srgbClr val="FFFF99"/>
            </a:solidFill>
            <a:ln>
              <a:solidFill>
                <a:prstClr val="black"/>
              </a:solidFill>
            </a:ln>
          </c:spPr>
          <c:cat>
            <c:strRef>
              <c:f>'Chart5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'Chart5 DATA (hide-for chart)'!$G$6:$G$20</c:f>
              <c:numCache>
                <c:formatCode>###0.0%</c:formatCode>
                <c:ptCount val="15"/>
                <c:pt idx="0">
                  <c:v>0</c:v>
                </c:pt>
                <c:pt idx="1">
                  <c:v>0</c:v>
                </c:pt>
                <c:pt idx="2">
                  <c:v>0</c:v>
                </c:pt>
                <c:pt idx="3">
                  <c:v>0</c:v>
                </c:pt>
                <c:pt idx="4">
                  <c:v>0</c:v>
                </c:pt>
                <c:pt idx="5">
                  <c:v>6.4102564102564111E-2</c:v>
                </c:pt>
                <c:pt idx="6">
                  <c:v>0</c:v>
                </c:pt>
                <c:pt idx="7">
                  <c:v>0</c:v>
                </c:pt>
                <c:pt idx="8">
                  <c:v>0</c:v>
                </c:pt>
                <c:pt idx="9">
                  <c:v>1.5873015873015872E-2</c:v>
                </c:pt>
                <c:pt idx="10">
                  <c:v>0</c:v>
                </c:pt>
                <c:pt idx="11">
                  <c:v>0</c:v>
                </c:pt>
                <c:pt idx="12">
                  <c:v>0</c:v>
                </c:pt>
                <c:pt idx="13">
                  <c:v>0</c:v>
                </c:pt>
                <c:pt idx="14">
                  <c:v>1.2320328542094456E-2</c:v>
                </c:pt>
              </c:numCache>
            </c:numRef>
          </c:val>
        </c:ser>
        <c:ser>
          <c:idx val="3"/>
          <c:order val="3"/>
          <c:tx>
            <c:strRef>
              <c:f>'Chart5 DATA (hide-for chart)'!$H$5:$I$5</c:f>
              <c:strCache>
                <c:ptCount val="1"/>
                <c:pt idx="0">
                  <c:v>6+ weeks</c:v>
                </c:pt>
              </c:strCache>
            </c:strRef>
          </c:tx>
          <c:spPr>
            <a:solidFill>
              <a:srgbClr val="00B0F0"/>
            </a:solidFill>
            <a:ln>
              <a:solidFill>
                <a:prstClr val="black"/>
              </a:solidFill>
            </a:ln>
          </c:spPr>
          <c:cat>
            <c:strRef>
              <c:f>'Chart5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'Chart5 DATA (hide-for chart)'!$I$6:$I$20</c:f>
              <c:numCache>
                <c:formatCode>###0.0%</c:formatCode>
                <c:ptCount val="15"/>
                <c:pt idx="0">
                  <c:v>0</c:v>
                </c:pt>
                <c:pt idx="1">
                  <c:v>0</c:v>
                </c:pt>
                <c:pt idx="2">
                  <c:v>0.2</c:v>
                </c:pt>
                <c:pt idx="3">
                  <c:v>0</c:v>
                </c:pt>
                <c:pt idx="4">
                  <c:v>0</c:v>
                </c:pt>
                <c:pt idx="5">
                  <c:v>1.2820512820512822E-2</c:v>
                </c:pt>
                <c:pt idx="6">
                  <c:v>1.5873015873015872E-2</c:v>
                </c:pt>
                <c:pt idx="7">
                  <c:v>8.5106382978723402E-2</c:v>
                </c:pt>
                <c:pt idx="8">
                  <c:v>0.02</c:v>
                </c:pt>
                <c:pt idx="9">
                  <c:v>0</c:v>
                </c:pt>
                <c:pt idx="10">
                  <c:v>0</c:v>
                </c:pt>
                <c:pt idx="11">
                  <c:v>0.66666666666666674</c:v>
                </c:pt>
                <c:pt idx="12">
                  <c:v>1.9607843137254902E-2</c:v>
                </c:pt>
                <c:pt idx="13">
                  <c:v>0</c:v>
                </c:pt>
                <c:pt idx="14">
                  <c:v>2.2587268993839834E-2</c:v>
                </c:pt>
              </c:numCache>
            </c:numRef>
          </c:val>
        </c:ser>
        <c:ser>
          <c:idx val="4"/>
          <c:order val="4"/>
          <c:tx>
            <c:strRef>
              <c:f>'Chart5 DATA (hide-for chart)'!$J$5:$K$5</c:f>
              <c:strCache>
                <c:ptCount val="1"/>
                <c:pt idx="0">
                  <c:v>Missing</c:v>
                </c:pt>
              </c:strCache>
            </c:strRef>
          </c:tx>
          <c:spPr>
            <a:solidFill>
              <a:srgbClr val="FFC000"/>
            </a:solidFill>
            <a:ln>
              <a:solidFill>
                <a:prstClr val="black"/>
              </a:solidFill>
            </a:ln>
          </c:spPr>
          <c:cat>
            <c:strRef>
              <c:f>'Chart5 DATA (hide-for chart)'!$A$6:$A$20</c:f>
              <c:strCache>
                <c:ptCount val="15"/>
                <c:pt idx="0">
                  <c:v>NHS Ayrshire &amp; Arran</c:v>
                </c:pt>
                <c:pt idx="1">
                  <c:v>NHS Borders</c:v>
                </c:pt>
                <c:pt idx="2">
                  <c:v>NHS Dumfries &amp; Galloway</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'Chart5 DATA (hide-for chart)'!$K$6:$K$20</c:f>
              <c:numCache>
                <c:formatCode>###0.0%</c:formatCode>
                <c:ptCount val="15"/>
                <c:pt idx="0">
                  <c:v>0</c:v>
                </c:pt>
                <c:pt idx="1">
                  <c:v>0</c:v>
                </c:pt>
                <c:pt idx="2">
                  <c:v>0</c:v>
                </c:pt>
                <c:pt idx="3">
                  <c:v>0</c:v>
                </c:pt>
                <c:pt idx="4">
                  <c:v>0</c:v>
                </c:pt>
                <c:pt idx="5">
                  <c:v>2.5641025641025644E-2</c:v>
                </c:pt>
                <c:pt idx="6">
                  <c:v>0</c:v>
                </c:pt>
                <c:pt idx="7">
                  <c:v>4.2553191489361701E-2</c:v>
                </c:pt>
                <c:pt idx="8">
                  <c:v>0</c:v>
                </c:pt>
                <c:pt idx="9">
                  <c:v>0</c:v>
                </c:pt>
                <c:pt idx="10">
                  <c:v>0</c:v>
                </c:pt>
                <c:pt idx="11">
                  <c:v>0</c:v>
                </c:pt>
                <c:pt idx="12">
                  <c:v>0</c:v>
                </c:pt>
                <c:pt idx="13">
                  <c:v>0</c:v>
                </c:pt>
                <c:pt idx="14">
                  <c:v>8.2135523613963042E-3</c:v>
                </c:pt>
              </c:numCache>
            </c:numRef>
          </c:val>
        </c:ser>
        <c:dLbls/>
        <c:gapWidth val="64"/>
        <c:overlap val="100"/>
        <c:axId val="83014784"/>
        <c:axId val="83016704"/>
      </c:barChart>
      <c:catAx>
        <c:axId val="83014784"/>
        <c:scaling>
          <c:orientation val="minMax"/>
        </c:scaling>
        <c:axPos val="b"/>
        <c:title>
          <c:tx>
            <c:rich>
              <a:bodyPr/>
              <a:lstStyle/>
              <a:p>
                <a:pPr>
                  <a:defRPr/>
                </a:pPr>
                <a:r>
                  <a:rPr lang="en-GB" sz="1050">
                    <a:latin typeface="Arial" pitchFamily="34" charset="0"/>
                    <a:cs typeface="Arial" pitchFamily="34" charset="0"/>
                  </a:rPr>
                  <a:t>Health</a:t>
                </a:r>
                <a:r>
                  <a:rPr lang="en-GB" sz="1050" baseline="0">
                    <a:latin typeface="Arial" pitchFamily="34" charset="0"/>
                    <a:cs typeface="Arial" pitchFamily="34" charset="0"/>
                  </a:rPr>
                  <a:t> Board</a:t>
                </a:r>
                <a:endParaRPr lang="en-GB" sz="1050">
                  <a:latin typeface="Arial" pitchFamily="34" charset="0"/>
                  <a:cs typeface="Arial" pitchFamily="34" charset="0"/>
                </a:endParaRPr>
              </a:p>
            </c:rich>
          </c:tx>
          <c:layout>
            <c:manualLayout>
              <c:xMode val="edge"/>
              <c:yMode val="edge"/>
              <c:x val="0.45631555044383493"/>
              <c:y val="0.92514240552644678"/>
            </c:manualLayout>
          </c:layout>
        </c:title>
        <c:numFmt formatCode="General" sourceLinked="0"/>
        <c:tickLblPos val="nextTo"/>
        <c:txPr>
          <a:bodyPr/>
          <a:lstStyle/>
          <a:p>
            <a:pPr>
              <a:defRPr>
                <a:latin typeface="Arial" pitchFamily="34" charset="0"/>
                <a:cs typeface="Arial" pitchFamily="34" charset="0"/>
              </a:defRPr>
            </a:pPr>
            <a:endParaRPr lang="en-US"/>
          </a:p>
        </c:txPr>
        <c:crossAx val="83016704"/>
        <c:crosses val="autoZero"/>
        <c:auto val="1"/>
        <c:lblAlgn val="ctr"/>
        <c:lblOffset val="100"/>
      </c:catAx>
      <c:valAx>
        <c:axId val="83016704"/>
        <c:scaling>
          <c:orientation val="minMax"/>
        </c:scaling>
        <c:axPos val="l"/>
        <c:majorGridlines>
          <c:spPr>
            <a:ln>
              <a:solidFill>
                <a:sysClr val="window" lastClr="FFFFFF">
                  <a:lumMod val="75000"/>
                </a:sysClr>
              </a:solidFill>
              <a:prstDash val="dash"/>
            </a:ln>
          </c:spPr>
        </c:majorGridlines>
        <c:title>
          <c:tx>
            <c:rich>
              <a:bodyPr rot="-5400000" vert="horz"/>
              <a:lstStyle/>
              <a:p>
                <a:pPr>
                  <a:defRPr/>
                </a:pPr>
                <a:r>
                  <a:rPr lang="en-GB" sz="1050">
                    <a:latin typeface="Arial" pitchFamily="34" charset="0"/>
                    <a:cs typeface="Arial" pitchFamily="34" charset="0"/>
                  </a:rPr>
                  <a:t>% of patients</a:t>
                </a:r>
              </a:p>
            </c:rich>
          </c:tx>
          <c:layout/>
        </c:title>
        <c:numFmt formatCode="0%" sourceLinked="1"/>
        <c:tickLblPos val="nextTo"/>
        <c:txPr>
          <a:bodyPr/>
          <a:lstStyle/>
          <a:p>
            <a:pPr>
              <a:defRPr>
                <a:latin typeface="Arial" pitchFamily="34" charset="0"/>
                <a:cs typeface="Arial" pitchFamily="34" charset="0"/>
              </a:defRPr>
            </a:pPr>
            <a:endParaRPr lang="en-US"/>
          </a:p>
        </c:txPr>
        <c:crossAx val="83014784"/>
        <c:crosses val="autoZero"/>
        <c:crossBetween val="between"/>
      </c:valAx>
    </c:plotArea>
    <c:legend>
      <c:legendPos val="t"/>
      <c:layout/>
      <c:spPr>
        <a:ln>
          <a:solidFill>
            <a:schemeClr val="bg1">
              <a:lumMod val="75000"/>
            </a:schemeClr>
          </a:solid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 </a:t>
            </a:r>
          </a:p>
        </c:rich>
      </c:tx>
      <c:layout/>
    </c:title>
    <c:plotArea>
      <c:layout/>
      <c:barChart>
        <c:barDir val="bar"/>
        <c:grouping val="stacked"/>
        <c:ser>
          <c:idx val="0"/>
          <c:order val="0"/>
          <c:tx>
            <c:strRef>
              <c:f>'Chart6 DATA (hide-for chart)'!$B$22</c:f>
              <c:strCache>
                <c:ptCount val="1"/>
                <c:pt idx="0">
                  <c:v>Diagnosis</c:v>
                </c:pt>
              </c:strCache>
            </c:strRef>
          </c:tx>
          <c:spPr>
            <a:solidFill>
              <a:srgbClr val="47CFFF"/>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chart)'!$B$23:$B$92</c:f>
              <c:numCache>
                <c:formatCode>General</c:formatCode>
                <c:ptCount val="70"/>
                <c:pt idx="1">
                  <c:v>0</c:v>
                </c:pt>
                <c:pt idx="2">
                  <c:v>0</c:v>
                </c:pt>
                <c:pt idx="3">
                  <c:v>0</c:v>
                </c:pt>
                <c:pt idx="6">
                  <c:v>0</c:v>
                </c:pt>
                <c:pt idx="7">
                  <c:v>0</c:v>
                </c:pt>
                <c:pt idx="8">
                  <c:v>0</c:v>
                </c:pt>
                <c:pt idx="11">
                  <c:v>0</c:v>
                </c:pt>
                <c:pt idx="12">
                  <c:v>0</c:v>
                </c:pt>
                <c:pt idx="13">
                  <c:v>0</c:v>
                </c:pt>
                <c:pt idx="16">
                  <c:v>0</c:v>
                </c:pt>
                <c:pt idx="17">
                  <c:v>0</c:v>
                </c:pt>
                <c:pt idx="18">
                  <c:v>0</c:v>
                </c:pt>
                <c:pt idx="21">
                  <c:v>0</c:v>
                </c:pt>
                <c:pt idx="22">
                  <c:v>0</c:v>
                </c:pt>
                <c:pt idx="23">
                  <c:v>0</c:v>
                </c:pt>
                <c:pt idx="26">
                  <c:v>0</c:v>
                </c:pt>
                <c:pt idx="27">
                  <c:v>0</c:v>
                </c:pt>
                <c:pt idx="28">
                  <c:v>0</c:v>
                </c:pt>
                <c:pt idx="31">
                  <c:v>0</c:v>
                </c:pt>
                <c:pt idx="32">
                  <c:v>0</c:v>
                </c:pt>
                <c:pt idx="33">
                  <c:v>0</c:v>
                </c:pt>
                <c:pt idx="36">
                  <c:v>0</c:v>
                </c:pt>
                <c:pt idx="37">
                  <c:v>0</c:v>
                </c:pt>
                <c:pt idx="38">
                  <c:v>0</c:v>
                </c:pt>
                <c:pt idx="41">
                  <c:v>0</c:v>
                </c:pt>
                <c:pt idx="42">
                  <c:v>0</c:v>
                </c:pt>
                <c:pt idx="43">
                  <c:v>0</c:v>
                </c:pt>
                <c:pt idx="46">
                  <c:v>0</c:v>
                </c:pt>
                <c:pt idx="47">
                  <c:v>0</c:v>
                </c:pt>
                <c:pt idx="48">
                  <c:v>0</c:v>
                </c:pt>
                <c:pt idx="51">
                  <c:v>0</c:v>
                </c:pt>
                <c:pt idx="52">
                  <c:v>0</c:v>
                </c:pt>
                <c:pt idx="53">
                  <c:v>0</c:v>
                </c:pt>
                <c:pt idx="56">
                  <c:v>0</c:v>
                </c:pt>
                <c:pt idx="57">
                  <c:v>0</c:v>
                </c:pt>
                <c:pt idx="58">
                  <c:v>0</c:v>
                </c:pt>
                <c:pt idx="61">
                  <c:v>0</c:v>
                </c:pt>
                <c:pt idx="62">
                  <c:v>0</c:v>
                </c:pt>
                <c:pt idx="63">
                  <c:v>0</c:v>
                </c:pt>
                <c:pt idx="66">
                  <c:v>0</c:v>
                </c:pt>
                <c:pt idx="67">
                  <c:v>0</c:v>
                </c:pt>
                <c:pt idx="68">
                  <c:v>0</c:v>
                </c:pt>
              </c:numCache>
            </c:numRef>
          </c:val>
        </c:ser>
        <c:ser>
          <c:idx val="1"/>
          <c:order val="1"/>
          <c:tx>
            <c:strRef>
              <c:f>'Chart6 DATA (hide-for chart)'!$E$22</c:f>
              <c:strCache>
                <c:ptCount val="1"/>
                <c:pt idx="0">
                  <c:v>Days from diagnosis to referral Q1</c:v>
                </c:pt>
              </c:strCache>
            </c:strRef>
          </c:tx>
          <c:spPr>
            <a:noFill/>
            <a:ln>
              <a:no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chart)'!$E$23:$E$92</c:f>
              <c:numCache>
                <c:formatCode>###0</c:formatCode>
                <c:ptCount val="70"/>
                <c:pt idx="1">
                  <c:v>0</c:v>
                </c:pt>
                <c:pt idx="6">
                  <c:v>0</c:v>
                </c:pt>
                <c:pt idx="11">
                  <c:v>0</c:v>
                </c:pt>
                <c:pt idx="16">
                  <c:v>0</c:v>
                </c:pt>
                <c:pt idx="21">
                  <c:v>0</c:v>
                </c:pt>
                <c:pt idx="26">
                  <c:v>0</c:v>
                </c:pt>
                <c:pt idx="31">
                  <c:v>0</c:v>
                </c:pt>
                <c:pt idx="36">
                  <c:v>0</c:v>
                </c:pt>
                <c:pt idx="41">
                  <c:v>0</c:v>
                </c:pt>
                <c:pt idx="46">
                  <c:v>0</c:v>
                </c:pt>
                <c:pt idx="51">
                  <c:v>0</c:v>
                </c:pt>
                <c:pt idx="56">
                  <c:v>0</c:v>
                </c:pt>
                <c:pt idx="61">
                  <c:v>0</c:v>
                </c:pt>
                <c:pt idx="66">
                  <c:v>0</c:v>
                </c:pt>
              </c:numCache>
            </c:numRef>
          </c:val>
        </c:ser>
        <c:ser>
          <c:idx val="2"/>
          <c:order val="2"/>
          <c:tx>
            <c:strRef>
              <c:f>'Chart6 DATA (hide-for chart)'!$F$22</c:f>
              <c:strCache>
                <c:ptCount val="1"/>
                <c:pt idx="0">
                  <c:v>Days from diagnosis to referral Median</c:v>
                </c:pt>
              </c:strCache>
            </c:strRef>
          </c:tx>
          <c:spPr>
            <a:solidFill>
              <a:srgbClr val="05EB4C"/>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chart)'!$F$23:$F$92</c:f>
              <c:numCache>
                <c:formatCode>###0</c:formatCode>
                <c:ptCount val="70"/>
                <c:pt idx="1">
                  <c:v>0.1</c:v>
                </c:pt>
                <c:pt idx="6">
                  <c:v>2.5</c:v>
                </c:pt>
                <c:pt idx="11">
                  <c:v>1E-3</c:v>
                </c:pt>
                <c:pt idx="16">
                  <c:v>9</c:v>
                </c:pt>
                <c:pt idx="21">
                  <c:v>0.1</c:v>
                </c:pt>
                <c:pt idx="26">
                  <c:v>1E-3</c:v>
                </c:pt>
                <c:pt idx="31">
                  <c:v>4</c:v>
                </c:pt>
                <c:pt idx="36">
                  <c:v>1</c:v>
                </c:pt>
                <c:pt idx="41">
                  <c:v>0.1</c:v>
                </c:pt>
                <c:pt idx="46">
                  <c:v>1E-3</c:v>
                </c:pt>
                <c:pt idx="51">
                  <c:v>1E-3</c:v>
                </c:pt>
                <c:pt idx="56">
                  <c:v>2</c:v>
                </c:pt>
                <c:pt idx="61">
                  <c:v>0.1</c:v>
                </c:pt>
                <c:pt idx="66">
                  <c:v>1E-3</c:v>
                </c:pt>
              </c:numCache>
            </c:numRef>
          </c:val>
        </c:ser>
        <c:ser>
          <c:idx val="3"/>
          <c:order val="3"/>
          <c:tx>
            <c:strRef>
              <c:f>'Chart6 DATA (hide-for chart)'!$G$22</c:f>
              <c:strCache>
                <c:ptCount val="1"/>
                <c:pt idx="0">
                  <c:v>Days from diagnosis to referral</c:v>
                </c:pt>
              </c:strCache>
            </c:strRef>
          </c:tx>
          <c:spPr>
            <a:solidFill>
              <a:srgbClr val="05EB4C"/>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chart)'!$G$23:$G$92</c:f>
              <c:numCache>
                <c:formatCode>###0</c:formatCode>
                <c:ptCount val="70"/>
                <c:pt idx="1">
                  <c:v>9</c:v>
                </c:pt>
                <c:pt idx="6">
                  <c:v>11</c:v>
                </c:pt>
                <c:pt idx="11">
                  <c:v>19</c:v>
                </c:pt>
                <c:pt idx="16">
                  <c:v>35</c:v>
                </c:pt>
                <c:pt idx="21">
                  <c:v>0.5</c:v>
                </c:pt>
                <c:pt idx="26">
                  <c:v>3</c:v>
                </c:pt>
                <c:pt idx="31">
                  <c:v>10</c:v>
                </c:pt>
                <c:pt idx="36">
                  <c:v>6</c:v>
                </c:pt>
                <c:pt idx="41">
                  <c:v>0</c:v>
                </c:pt>
                <c:pt idx="46">
                  <c:v>1</c:v>
                </c:pt>
                <c:pt idx="51">
                  <c:v>0</c:v>
                </c:pt>
                <c:pt idx="56">
                  <c:v>4</c:v>
                </c:pt>
                <c:pt idx="61">
                  <c:v>7</c:v>
                </c:pt>
                <c:pt idx="66">
                  <c:v>0</c:v>
                </c:pt>
              </c:numCache>
            </c:numRef>
          </c:val>
        </c:ser>
        <c:ser>
          <c:idx val="4"/>
          <c:order val="4"/>
          <c:tx>
            <c:strRef>
              <c:f>'Chart6 DATA (hide-for chart)'!$L$22</c:f>
              <c:strCache>
                <c:ptCount val="1"/>
                <c:pt idx="0">
                  <c:v>Days from diagnosis to receipt of referral Q1</c:v>
                </c:pt>
              </c:strCache>
            </c:strRef>
          </c:tx>
          <c:spPr>
            <a:noFill/>
            <a:ln>
              <a:no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chart)'!$L$23:$L$92</c:f>
              <c:numCache>
                <c:formatCode>General</c:formatCode>
                <c:ptCount val="70"/>
                <c:pt idx="2" formatCode="###0">
                  <c:v>0</c:v>
                </c:pt>
                <c:pt idx="7" formatCode="###0">
                  <c:v>0</c:v>
                </c:pt>
                <c:pt idx="12" formatCode="###0">
                  <c:v>0</c:v>
                </c:pt>
                <c:pt idx="17" formatCode="###0">
                  <c:v>2</c:v>
                </c:pt>
                <c:pt idx="22" formatCode="###0">
                  <c:v>1</c:v>
                </c:pt>
                <c:pt idx="27" formatCode="###0">
                  <c:v>3</c:v>
                </c:pt>
                <c:pt idx="32" formatCode="###0">
                  <c:v>4</c:v>
                </c:pt>
                <c:pt idx="37" formatCode="###0">
                  <c:v>0</c:v>
                </c:pt>
                <c:pt idx="42" formatCode="###0">
                  <c:v>0</c:v>
                </c:pt>
                <c:pt idx="47" formatCode="###0">
                  <c:v>0</c:v>
                </c:pt>
                <c:pt idx="52" formatCode="###0">
                  <c:v>0</c:v>
                </c:pt>
                <c:pt idx="57" formatCode="###0">
                  <c:v>0</c:v>
                </c:pt>
                <c:pt idx="62" formatCode="###0">
                  <c:v>0</c:v>
                </c:pt>
                <c:pt idx="67" formatCode="###0">
                  <c:v>0</c:v>
                </c:pt>
              </c:numCache>
            </c:numRef>
          </c:val>
        </c:ser>
        <c:ser>
          <c:idx val="5"/>
          <c:order val="5"/>
          <c:tx>
            <c:strRef>
              <c:f>'Chart6 DATA (hide-for chart)'!$M$22</c:f>
              <c:strCache>
                <c:ptCount val="1"/>
                <c:pt idx="0">
                  <c:v>Days from diagnosis to receipt of referral Median</c:v>
                </c:pt>
              </c:strCache>
            </c:strRef>
          </c:tx>
          <c:spPr>
            <a:solidFill>
              <a:srgbClr val="F141CF"/>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chart)'!$M$23:$M$92</c:f>
              <c:numCache>
                <c:formatCode>General</c:formatCode>
                <c:ptCount val="70"/>
                <c:pt idx="2" formatCode="###0">
                  <c:v>1E-3</c:v>
                </c:pt>
                <c:pt idx="7" formatCode="###0">
                  <c:v>8</c:v>
                </c:pt>
                <c:pt idx="12" formatCode="###0">
                  <c:v>1E-3</c:v>
                </c:pt>
                <c:pt idx="17" formatCode="###0">
                  <c:v>20</c:v>
                </c:pt>
                <c:pt idx="22" formatCode="###0">
                  <c:v>4</c:v>
                </c:pt>
                <c:pt idx="27" formatCode="###0">
                  <c:v>6</c:v>
                </c:pt>
                <c:pt idx="32" formatCode="###0">
                  <c:v>5</c:v>
                </c:pt>
                <c:pt idx="37" formatCode="###0">
                  <c:v>3</c:v>
                </c:pt>
                <c:pt idx="42" formatCode="###0">
                  <c:v>8.5</c:v>
                </c:pt>
                <c:pt idx="47" formatCode="###0">
                  <c:v>1E-3</c:v>
                </c:pt>
                <c:pt idx="52" formatCode="###0">
                  <c:v>4</c:v>
                </c:pt>
                <c:pt idx="57" formatCode="###0">
                  <c:v>16</c:v>
                </c:pt>
                <c:pt idx="62" formatCode="###0">
                  <c:v>0.1</c:v>
                </c:pt>
                <c:pt idx="67" formatCode="###0">
                  <c:v>1E-3</c:v>
                </c:pt>
              </c:numCache>
            </c:numRef>
          </c:val>
        </c:ser>
        <c:ser>
          <c:idx val="6"/>
          <c:order val="6"/>
          <c:tx>
            <c:strRef>
              <c:f>'Chart6 DATA (hide-for chart)'!$N$22</c:f>
              <c:strCache>
                <c:ptCount val="1"/>
                <c:pt idx="0">
                  <c:v>Days from diagnosis to receipt of referral</c:v>
                </c:pt>
              </c:strCache>
            </c:strRef>
          </c:tx>
          <c:spPr>
            <a:solidFill>
              <a:srgbClr val="F141CF"/>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chart)'!$N$23:$N$92</c:f>
              <c:numCache>
                <c:formatCode>General</c:formatCode>
                <c:ptCount val="70"/>
                <c:pt idx="2" formatCode="###0">
                  <c:v>18</c:v>
                </c:pt>
                <c:pt idx="7" formatCode="###0">
                  <c:v>97</c:v>
                </c:pt>
                <c:pt idx="12" formatCode="###0">
                  <c:v>22</c:v>
                </c:pt>
                <c:pt idx="17" formatCode="###0">
                  <c:v>34</c:v>
                </c:pt>
                <c:pt idx="22" formatCode="###0">
                  <c:v>6</c:v>
                </c:pt>
                <c:pt idx="27" formatCode="###0">
                  <c:v>19</c:v>
                </c:pt>
                <c:pt idx="32" formatCode="###0">
                  <c:v>14</c:v>
                </c:pt>
                <c:pt idx="37" formatCode="###0">
                  <c:v>7</c:v>
                </c:pt>
                <c:pt idx="42" formatCode="###0">
                  <c:v>16</c:v>
                </c:pt>
                <c:pt idx="47" formatCode="###0">
                  <c:v>13.5</c:v>
                </c:pt>
                <c:pt idx="52" formatCode="###0">
                  <c:v>13</c:v>
                </c:pt>
                <c:pt idx="57" formatCode="###0">
                  <c:v>32</c:v>
                </c:pt>
                <c:pt idx="62" formatCode="###0">
                  <c:v>15</c:v>
                </c:pt>
                <c:pt idx="67" formatCode="###0">
                  <c:v>0</c:v>
                </c:pt>
              </c:numCache>
            </c:numRef>
          </c:val>
        </c:ser>
        <c:ser>
          <c:idx val="7"/>
          <c:order val="7"/>
          <c:tx>
            <c:strRef>
              <c:f>'Chart6 DATA (hide-for chart)'!$S$22</c:f>
              <c:strCache>
                <c:ptCount val="1"/>
                <c:pt idx="0">
                  <c:v>Days from diagnosis to 1st contact Q1</c:v>
                </c:pt>
              </c:strCache>
            </c:strRef>
          </c:tx>
          <c:spPr>
            <a:noFill/>
            <a:ln>
              <a:no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chart)'!$S$23:$S$92</c:f>
              <c:numCache>
                <c:formatCode>General</c:formatCode>
                <c:ptCount val="70"/>
                <c:pt idx="3" formatCode="###0">
                  <c:v>0</c:v>
                </c:pt>
                <c:pt idx="8" formatCode="###0">
                  <c:v>5</c:v>
                </c:pt>
                <c:pt idx="13" formatCode="###0">
                  <c:v>0</c:v>
                </c:pt>
                <c:pt idx="18" formatCode="###0">
                  <c:v>10</c:v>
                </c:pt>
                <c:pt idx="23" formatCode="###0">
                  <c:v>6</c:v>
                </c:pt>
                <c:pt idx="28" formatCode="###0">
                  <c:v>5</c:v>
                </c:pt>
                <c:pt idx="33" formatCode="###0">
                  <c:v>6</c:v>
                </c:pt>
                <c:pt idx="38" formatCode="###0">
                  <c:v>6</c:v>
                </c:pt>
                <c:pt idx="43" formatCode="###0">
                  <c:v>5</c:v>
                </c:pt>
                <c:pt idx="48" formatCode="###0">
                  <c:v>0</c:v>
                </c:pt>
                <c:pt idx="53" formatCode="###0">
                  <c:v>0</c:v>
                </c:pt>
                <c:pt idx="58" formatCode="###0">
                  <c:v>46</c:v>
                </c:pt>
                <c:pt idx="63" formatCode="###0">
                  <c:v>0</c:v>
                </c:pt>
                <c:pt idx="68" formatCode="###0">
                  <c:v>0</c:v>
                </c:pt>
              </c:numCache>
            </c:numRef>
          </c:val>
        </c:ser>
        <c:ser>
          <c:idx val="8"/>
          <c:order val="8"/>
          <c:tx>
            <c:strRef>
              <c:f>'Chart6 DATA (hide-for chart)'!$T$22</c:f>
              <c:strCache>
                <c:ptCount val="1"/>
                <c:pt idx="0">
                  <c:v>Days from diagnosis to 1st contact Median</c:v>
                </c:pt>
              </c:strCache>
            </c:strRef>
          </c:tx>
          <c:spPr>
            <a:solidFill>
              <a:srgbClr val="47CFFF"/>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chart)'!$T$23:$T$92</c:f>
              <c:numCache>
                <c:formatCode>General</c:formatCode>
                <c:ptCount val="70"/>
                <c:pt idx="3" formatCode="###0">
                  <c:v>1E-3</c:v>
                </c:pt>
                <c:pt idx="8" formatCode="###0">
                  <c:v>15</c:v>
                </c:pt>
                <c:pt idx="13" formatCode="###0">
                  <c:v>1E-3</c:v>
                </c:pt>
                <c:pt idx="18" formatCode="###0">
                  <c:v>16</c:v>
                </c:pt>
                <c:pt idx="23" formatCode="###0">
                  <c:v>3</c:v>
                </c:pt>
                <c:pt idx="28" formatCode="###0">
                  <c:v>8</c:v>
                </c:pt>
                <c:pt idx="33" formatCode="###0">
                  <c:v>5</c:v>
                </c:pt>
                <c:pt idx="38" formatCode="###0">
                  <c:v>5</c:v>
                </c:pt>
                <c:pt idx="43" formatCode="###0">
                  <c:v>8</c:v>
                </c:pt>
                <c:pt idx="48" formatCode="###0">
                  <c:v>4.5</c:v>
                </c:pt>
                <c:pt idx="53" formatCode="###0">
                  <c:v>4</c:v>
                </c:pt>
                <c:pt idx="58" formatCode="###0">
                  <c:v>35.5</c:v>
                </c:pt>
                <c:pt idx="63" formatCode="###0">
                  <c:v>0.1</c:v>
                </c:pt>
                <c:pt idx="68" formatCode="###0">
                  <c:v>1E-3</c:v>
                </c:pt>
              </c:numCache>
            </c:numRef>
          </c:val>
        </c:ser>
        <c:ser>
          <c:idx val="9"/>
          <c:order val="9"/>
          <c:tx>
            <c:strRef>
              <c:f>'Chart6 DATA (hide-for chart)'!$U$22</c:f>
              <c:strCache>
                <c:ptCount val="1"/>
                <c:pt idx="0">
                  <c:v>Days from diagnosis to 1st contact</c:v>
                </c:pt>
              </c:strCache>
            </c:strRef>
          </c:tx>
          <c:spPr>
            <a:solidFill>
              <a:srgbClr val="47CFFF"/>
            </a:solidFill>
            <a:ln>
              <a:solidFill>
                <a:sysClr val="windowText" lastClr="000000"/>
              </a:solidFill>
            </a:ln>
          </c:spPr>
          <c:cat>
            <c:strRef>
              <c:f>'Chart6 DATA (hide-for chart)'!$A$23:$A$92</c:f>
              <c:strCache>
                <c:ptCount val="68"/>
                <c:pt idx="2">
                  <c:v>NHS Ayrshire &amp; Arran</c:v>
                </c:pt>
                <c:pt idx="7">
                  <c:v>NHS Borders</c:v>
                </c:pt>
                <c:pt idx="12">
                  <c:v>NHS Dumfries &amp; Galloway</c:v>
                </c:pt>
                <c:pt idx="17">
                  <c:v>NHS Fife</c:v>
                </c:pt>
                <c:pt idx="22">
                  <c:v>NHS Forth Valley</c:v>
                </c:pt>
                <c:pt idx="27">
                  <c:v>NHS GG&amp;C</c:v>
                </c:pt>
                <c:pt idx="32">
                  <c:v>NHS Grampian</c:v>
                </c:pt>
                <c:pt idx="37">
                  <c:v>NHS Highland</c:v>
                </c:pt>
                <c:pt idx="42">
                  <c:v>NHS Lanarkshire</c:v>
                </c:pt>
                <c:pt idx="47">
                  <c:v>NHS Lothian</c:v>
                </c:pt>
                <c:pt idx="52">
                  <c:v>NHS Orkney</c:v>
                </c:pt>
                <c:pt idx="57">
                  <c:v>NHS Shetland</c:v>
                </c:pt>
                <c:pt idx="62">
                  <c:v>NHS Tayside</c:v>
                </c:pt>
                <c:pt idx="67">
                  <c:v>NHS Western Isles</c:v>
                </c:pt>
              </c:strCache>
            </c:strRef>
          </c:cat>
          <c:val>
            <c:numRef>
              <c:f>'Chart6 DATA (hide-for chart)'!$U$23:$U$92</c:f>
              <c:numCache>
                <c:formatCode>General</c:formatCode>
                <c:ptCount val="70"/>
                <c:pt idx="3" formatCode="###0">
                  <c:v>20</c:v>
                </c:pt>
                <c:pt idx="8" formatCode="###0">
                  <c:v>92</c:v>
                </c:pt>
                <c:pt idx="13" formatCode="###0">
                  <c:v>26</c:v>
                </c:pt>
                <c:pt idx="18" formatCode="###0">
                  <c:v>33</c:v>
                </c:pt>
                <c:pt idx="23" formatCode="###0">
                  <c:v>8</c:v>
                </c:pt>
                <c:pt idx="28" formatCode="###0">
                  <c:v>23</c:v>
                </c:pt>
                <c:pt idx="33" formatCode="###0">
                  <c:v>13</c:v>
                </c:pt>
                <c:pt idx="38" formatCode="###0">
                  <c:v>14</c:v>
                </c:pt>
                <c:pt idx="43" formatCode="###0">
                  <c:v>15</c:v>
                </c:pt>
                <c:pt idx="48" formatCode="###0">
                  <c:v>19.5</c:v>
                </c:pt>
                <c:pt idx="53" formatCode="###0">
                  <c:v>13</c:v>
                </c:pt>
                <c:pt idx="58" formatCode="###0">
                  <c:v>71</c:v>
                </c:pt>
                <c:pt idx="63" formatCode="###0">
                  <c:v>19</c:v>
                </c:pt>
                <c:pt idx="68" formatCode="###0">
                  <c:v>0</c:v>
                </c:pt>
              </c:numCache>
            </c:numRef>
          </c:val>
        </c:ser>
        <c:dLbls/>
        <c:gapWidth val="0"/>
        <c:overlap val="100"/>
        <c:axId val="132024192"/>
        <c:axId val="132025728"/>
      </c:barChart>
      <c:catAx>
        <c:axId val="132024192"/>
        <c:scaling>
          <c:orientation val="maxMin"/>
        </c:scaling>
        <c:axPos val="l"/>
        <c:majorGridlines/>
        <c:numFmt formatCode="General" sourceLinked="0"/>
        <c:majorTickMark val="cross"/>
        <c:tickLblPos val="nextTo"/>
        <c:spPr>
          <a:noFill/>
          <a:ln w="9525">
            <a:solidFill>
              <a:schemeClr val="tx1"/>
            </a:solidFill>
          </a:ln>
        </c:spPr>
        <c:crossAx val="132025728"/>
        <c:crosses val="autoZero"/>
        <c:auto val="1"/>
        <c:lblAlgn val="ctr"/>
        <c:lblOffset val="100"/>
        <c:tickMarkSkip val="5"/>
      </c:catAx>
      <c:valAx>
        <c:axId val="132025728"/>
        <c:scaling>
          <c:orientation val="minMax"/>
          <c:min val="0"/>
        </c:scaling>
        <c:axPos val="b"/>
        <c:numFmt formatCode="General" sourceLinked="1"/>
        <c:tickLblPos val="nextTo"/>
        <c:crossAx val="132024192"/>
        <c:crosses val="max"/>
        <c:crossBetween val="between"/>
      </c:valAx>
    </c:plotArea>
    <c:legend>
      <c:legendPos val="b"/>
      <c:legendEntry>
        <c:idx val="0"/>
        <c:delete val="1"/>
      </c:legendEntry>
      <c:legendEntry>
        <c:idx val="1"/>
        <c:delete val="1"/>
      </c:legendEntry>
      <c:legendEntry>
        <c:idx val="2"/>
        <c:delete val="1"/>
      </c:legendEntry>
      <c:legendEntry>
        <c:idx val="3"/>
        <c:txPr>
          <a:bodyPr/>
          <a:lstStyle/>
          <a:p>
            <a:pPr>
              <a:defRPr baseline="0"/>
            </a:pPr>
            <a:endParaRPr lang="en-US"/>
          </a:p>
        </c:txPr>
      </c:legendEntry>
      <c:legendEntry>
        <c:idx val="4"/>
        <c:delete val="1"/>
      </c:legendEntry>
      <c:legendEntry>
        <c:idx val="5"/>
        <c:delete val="1"/>
      </c:legendEntry>
      <c:legendEntry>
        <c:idx val="7"/>
        <c:delete val="1"/>
      </c:legendEntry>
      <c:legendEntry>
        <c:idx val="8"/>
        <c:delete val="1"/>
      </c:legendEntry>
      <c:layout/>
    </c:legend>
    <c:plotVisOnly val="1"/>
    <c:dispBlanksAs val="gap"/>
  </c:chart>
  <c:printSettings>
    <c:headerFooter/>
    <c:pageMargins b="0.75000000000000322" l="0.70000000000000062" r="0.70000000000000062" t="0.750000000000003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1254009915427745E-2"/>
          <c:y val="2.4471534166983992E-2"/>
          <c:w val="0.806196643601368"/>
          <c:h val="0.81973027398690568"/>
        </c:manualLayout>
      </c:layout>
      <c:lineChart>
        <c:grouping val="standard"/>
        <c:ser>
          <c:idx val="1"/>
          <c:order val="0"/>
          <c:tx>
            <c:strRef>
              <c:f>'Chart 7 DATA (hide-for chart)'!$C$31</c:f>
              <c:strCache>
                <c:ptCount val="1"/>
                <c:pt idx="0">
                  <c:v>Female = 41 yrs</c:v>
                </c:pt>
              </c:strCache>
            </c:strRef>
          </c:tx>
          <c:spPr>
            <a:ln>
              <a:solidFill>
                <a:srgbClr val="F141CF"/>
              </a:solidFill>
            </a:ln>
          </c:spPr>
          <c:marker>
            <c:spPr>
              <a:solidFill>
                <a:srgbClr val="F141CF"/>
              </a:solidFill>
              <a:ln>
                <a:solidFill>
                  <a:srgbClr val="F141CF"/>
                </a:solidFill>
              </a:ln>
            </c:spPr>
          </c:marker>
          <c:cat>
            <c:strRef>
              <c:f>'Chart 7 DATA (hide-for chart)'!$A$35:$A$50</c:f>
              <c:strCache>
                <c:ptCount val="16"/>
                <c:pt idx="0">
                  <c:v>16 - 19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80 - 84</c:v>
                </c:pt>
                <c:pt idx="14">
                  <c:v>85 - 89</c:v>
                </c:pt>
                <c:pt idx="15">
                  <c:v>90+</c:v>
                </c:pt>
              </c:strCache>
            </c:strRef>
          </c:cat>
          <c:val>
            <c:numRef>
              <c:f>'Chart 7 DATA (hide-for chart)'!$C$35:$C$50</c:f>
              <c:numCache>
                <c:formatCode>0.0</c:formatCode>
                <c:ptCount val="16"/>
                <c:pt idx="0">
                  <c:v>4.1420584926159361</c:v>
                </c:pt>
                <c:pt idx="1">
                  <c:v>11.808558408082025</c:v>
                </c:pt>
                <c:pt idx="2">
                  <c:v>21.255817777483671</c:v>
                </c:pt>
                <c:pt idx="3">
                  <c:v>25.604948387140102</c:v>
                </c:pt>
                <c:pt idx="4">
                  <c:v>27.094614393461971</c:v>
                </c:pt>
                <c:pt idx="5">
                  <c:v>24.140536192220488</c:v>
                </c:pt>
                <c:pt idx="6">
                  <c:v>21.4880056096925</c:v>
                </c:pt>
                <c:pt idx="7">
                  <c:v>15.553910020150473</c:v>
                </c:pt>
                <c:pt idx="8">
                  <c:v>11.797208427925698</c:v>
                </c:pt>
                <c:pt idx="9">
                  <c:v>7.3410733196175206</c:v>
                </c:pt>
                <c:pt idx="10">
                  <c:v>4.3111548897358256</c:v>
                </c:pt>
                <c:pt idx="11">
                  <c:v>2.5858021050388076</c:v>
                </c:pt>
                <c:pt idx="12">
                  <c:v>0.41628950066999487</c:v>
                </c:pt>
                <c:pt idx="13">
                  <c:v>0</c:v>
                </c:pt>
                <c:pt idx="14">
                  <c:v>0</c:v>
                </c:pt>
                <c:pt idx="15">
                  <c:v>0</c:v>
                </c:pt>
              </c:numCache>
            </c:numRef>
          </c:val>
        </c:ser>
        <c:ser>
          <c:idx val="2"/>
          <c:order val="1"/>
          <c:tx>
            <c:strRef>
              <c:f>'Chart 7 DATA (hide-for chart)'!$D$31</c:f>
              <c:strCache>
                <c:ptCount val="1"/>
                <c:pt idx="0">
                  <c:v>Persons = 41 yrs</c:v>
                </c:pt>
              </c:strCache>
            </c:strRef>
          </c:tx>
          <c:cat>
            <c:strRef>
              <c:f>'Chart 7 DATA (hide-for chart)'!$A$35:$A$50</c:f>
              <c:strCache>
                <c:ptCount val="16"/>
                <c:pt idx="0">
                  <c:v>16 - 19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80 - 84</c:v>
                </c:pt>
                <c:pt idx="14">
                  <c:v>85 - 89</c:v>
                </c:pt>
                <c:pt idx="15">
                  <c:v>90+</c:v>
                </c:pt>
              </c:strCache>
            </c:strRef>
          </c:cat>
          <c:val>
            <c:numRef>
              <c:f>'Chart 7 DATA (hide-for chart)'!$D$35:$D$50</c:f>
              <c:numCache>
                <c:formatCode>0.0</c:formatCode>
                <c:ptCount val="16"/>
                <c:pt idx="0">
                  <c:v>2.6339571573244438</c:v>
                </c:pt>
                <c:pt idx="1">
                  <c:v>8.5900992078366691</c:v>
                </c:pt>
                <c:pt idx="2">
                  <c:v>15.014791380946187</c:v>
                </c:pt>
                <c:pt idx="3">
                  <c:v>18.417464509248834</c:v>
                </c:pt>
                <c:pt idx="4">
                  <c:v>19.456881316091497</c:v>
                </c:pt>
                <c:pt idx="5">
                  <c:v>18.279748655380175</c:v>
                </c:pt>
                <c:pt idx="6">
                  <c:v>15.552896638630214</c:v>
                </c:pt>
                <c:pt idx="7">
                  <c:v>12.10597519482025</c:v>
                </c:pt>
                <c:pt idx="8">
                  <c:v>8.7538899327799875</c:v>
                </c:pt>
                <c:pt idx="9">
                  <c:v>5.4374999171112819</c:v>
                </c:pt>
                <c:pt idx="10">
                  <c:v>3.5774107583032677</c:v>
                </c:pt>
                <c:pt idx="11">
                  <c:v>1.8880939314143586</c:v>
                </c:pt>
                <c:pt idx="12">
                  <c:v>0.46830547566177411</c:v>
                </c:pt>
                <c:pt idx="13">
                  <c:v>0</c:v>
                </c:pt>
                <c:pt idx="14">
                  <c:v>0</c:v>
                </c:pt>
                <c:pt idx="15">
                  <c:v>0</c:v>
                </c:pt>
              </c:numCache>
            </c:numRef>
          </c:val>
        </c:ser>
        <c:ser>
          <c:idx val="0"/>
          <c:order val="2"/>
          <c:tx>
            <c:strRef>
              <c:f>'Chart 7 DATA (hide-for chart)'!$B$31</c:f>
              <c:strCache>
                <c:ptCount val="1"/>
                <c:pt idx="0">
                  <c:v>Male = 42 yrs</c:v>
                </c:pt>
              </c:strCache>
            </c:strRef>
          </c:tx>
          <c:spPr>
            <a:ln>
              <a:solidFill>
                <a:srgbClr val="0303ED"/>
              </a:solidFill>
            </a:ln>
          </c:spPr>
          <c:marker>
            <c:spPr>
              <a:solidFill>
                <a:srgbClr val="0303ED"/>
              </a:solidFill>
            </c:spPr>
          </c:marker>
          <c:cat>
            <c:strRef>
              <c:f>'Chart 7 DATA (hide-for chart)'!$A$35:$A$50</c:f>
              <c:strCache>
                <c:ptCount val="16"/>
                <c:pt idx="0">
                  <c:v>16 - 19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80 - 84</c:v>
                </c:pt>
                <c:pt idx="14">
                  <c:v>85 - 89</c:v>
                </c:pt>
                <c:pt idx="15">
                  <c:v>90+</c:v>
                </c:pt>
              </c:strCache>
            </c:strRef>
          </c:cat>
          <c:val>
            <c:numRef>
              <c:f>'Chart 7 DATA (hide-for chart)'!$B$35:$B$50</c:f>
              <c:numCache>
                <c:formatCode>0.0</c:formatCode>
                <c:ptCount val="16"/>
                <c:pt idx="0">
                  <c:v>1.1462241026828697</c:v>
                </c:pt>
                <c:pt idx="1">
                  <c:v>5.328711633766007</c:v>
                </c:pt>
                <c:pt idx="2">
                  <c:v>8.8884670220041677</c:v>
                </c:pt>
                <c:pt idx="3">
                  <c:v>11.242212153615677</c:v>
                </c:pt>
                <c:pt idx="4">
                  <c:v>11.545421837494159</c:v>
                </c:pt>
                <c:pt idx="5">
                  <c:v>11.493655228655324</c:v>
                </c:pt>
                <c:pt idx="6">
                  <c:v>9.1194803922727612</c:v>
                </c:pt>
                <c:pt idx="7">
                  <c:v>8.6681652961334201</c:v>
                </c:pt>
                <c:pt idx="8">
                  <c:v>5.7773551749455363</c:v>
                </c:pt>
                <c:pt idx="9">
                  <c:v>3.4355945070268454</c:v>
                </c:pt>
                <c:pt idx="10">
                  <c:v>2.8972595546187749</c:v>
                </c:pt>
                <c:pt idx="11">
                  <c:v>1.1048716553463358</c:v>
                </c:pt>
                <c:pt idx="12">
                  <c:v>0.53946016221567072</c:v>
                </c:pt>
                <c:pt idx="13">
                  <c:v>0</c:v>
                </c:pt>
                <c:pt idx="14">
                  <c:v>0</c:v>
                </c:pt>
                <c:pt idx="15">
                  <c:v>0</c:v>
                </c:pt>
              </c:numCache>
            </c:numRef>
          </c:val>
        </c:ser>
        <c:dLbls/>
        <c:marker val="1"/>
        <c:axId val="140337920"/>
        <c:axId val="140713344"/>
      </c:lineChart>
      <c:catAx>
        <c:axId val="140337920"/>
        <c:scaling>
          <c:orientation val="minMax"/>
        </c:scaling>
        <c:axPos val="b"/>
        <c:title>
          <c:tx>
            <c:rich>
              <a:bodyPr/>
              <a:lstStyle/>
              <a:p>
                <a:pPr>
                  <a:defRPr/>
                </a:pPr>
                <a:r>
                  <a:rPr lang="en-GB" sz="1050">
                    <a:latin typeface="Arial" pitchFamily="34" charset="0"/>
                    <a:cs typeface="Arial" pitchFamily="34" charset="0"/>
                  </a:rPr>
                  <a:t>5 year</a:t>
                </a:r>
                <a:r>
                  <a:rPr lang="en-GB" sz="1050" baseline="0">
                    <a:latin typeface="Arial" pitchFamily="34" charset="0"/>
                    <a:cs typeface="Arial" pitchFamily="34" charset="0"/>
                  </a:rPr>
                  <a:t> Age Group</a:t>
                </a:r>
                <a:endParaRPr lang="en-GB" sz="1050">
                  <a:latin typeface="Arial" pitchFamily="34" charset="0"/>
                  <a:cs typeface="Arial" pitchFamily="34" charset="0"/>
                </a:endParaRPr>
              </a:p>
            </c:rich>
          </c:tx>
          <c:layout>
            <c:manualLayout>
              <c:xMode val="edge"/>
              <c:yMode val="edge"/>
              <c:x val="0.36937868877502217"/>
              <c:y val="0.94321439429301424"/>
            </c:manualLayout>
          </c:layout>
        </c:title>
        <c:numFmt formatCode="General" sourceLinked="0"/>
        <c:tickLblPos val="nextTo"/>
        <c:txPr>
          <a:bodyPr rot="-2700000"/>
          <a:lstStyle/>
          <a:p>
            <a:pPr>
              <a:defRPr sz="900">
                <a:latin typeface="Arial" pitchFamily="34" charset="0"/>
                <a:cs typeface="Arial" pitchFamily="34" charset="0"/>
              </a:defRPr>
            </a:pPr>
            <a:endParaRPr lang="en-US"/>
          </a:p>
        </c:txPr>
        <c:crossAx val="140713344"/>
        <c:crosses val="autoZero"/>
        <c:auto val="1"/>
        <c:lblAlgn val="ctr"/>
        <c:lblOffset val="100"/>
        <c:tickMarkSkip val="1"/>
      </c:catAx>
      <c:valAx>
        <c:axId val="140713344"/>
        <c:scaling>
          <c:orientation val="minMax"/>
        </c:scaling>
        <c:axPos val="l"/>
        <c:majorGridlines>
          <c:spPr>
            <a:ln>
              <a:solidFill>
                <a:schemeClr val="bg1">
                  <a:lumMod val="85000"/>
                </a:schemeClr>
              </a:solidFill>
              <a:prstDash val="dash"/>
            </a:ln>
          </c:spPr>
        </c:majorGridlines>
        <c:title>
          <c:tx>
            <c:rich>
              <a:bodyPr rot="-5400000" vert="horz"/>
              <a:lstStyle/>
              <a:p>
                <a:pPr>
                  <a:defRPr/>
                </a:pPr>
                <a:r>
                  <a:rPr lang="en-GB" sz="1050" b="1" i="0" baseline="0">
                    <a:latin typeface="Arial" pitchFamily="34" charset="0"/>
                    <a:cs typeface="Arial" pitchFamily="34" charset="0"/>
                  </a:rPr>
                  <a:t>Incidence rate per 100,000 age specific population</a:t>
                </a:r>
              </a:p>
            </c:rich>
          </c:tx>
          <c:layout>
            <c:manualLayout>
              <c:xMode val="edge"/>
              <c:yMode val="edge"/>
              <c:x val="8.3777027871516068E-3"/>
              <c:y val="0.16336780177867311"/>
            </c:manualLayout>
          </c:layout>
        </c:title>
        <c:numFmt formatCode="0" sourceLinked="0"/>
        <c:tickLblPos val="nextTo"/>
        <c:crossAx val="140337920"/>
        <c:crosses val="autoZero"/>
        <c:crossBetween val="between"/>
      </c:valAx>
    </c:plotArea>
    <c:legend>
      <c:legendPos val="t"/>
      <c:layout>
        <c:manualLayout>
          <c:xMode val="edge"/>
          <c:yMode val="edge"/>
          <c:x val="0.73090058187171048"/>
          <c:y val="0.11700180569715835"/>
          <c:w val="0.18526628615867746"/>
          <c:h val="0.18301742589885694"/>
        </c:manualLayout>
      </c:layout>
      <c:spPr>
        <a:ln>
          <a:no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5000000000001033" l="0.70000000000000062" r="0.70000000000000062" t="0.75000000000001033"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248463776738651E-2"/>
          <c:y val="0.10785410358884276"/>
          <c:w val="0.88547679473950058"/>
          <c:h val="0.75131466443212203"/>
        </c:manualLayout>
      </c:layout>
      <c:barChart>
        <c:barDir val="col"/>
        <c:grouping val="stacked"/>
        <c:ser>
          <c:idx val="0"/>
          <c:order val="0"/>
          <c:tx>
            <c:strRef>
              <c:f>'Chart 8 DATA (hide-for chart)'!$B$5:$C$5</c:f>
              <c:strCache>
                <c:ptCount val="1"/>
                <c:pt idx="0">
                  <c:v>Male</c:v>
                </c:pt>
              </c:strCache>
            </c:strRef>
          </c:tx>
          <c:spPr>
            <a:solidFill>
              <a:srgbClr val="7030A0"/>
            </a:solidFill>
            <a:ln>
              <a:solidFill>
                <a:schemeClr val="tx1"/>
              </a:solidFill>
            </a:ln>
          </c:spPr>
          <c:dLbls>
            <c:dLbl>
              <c:idx val="1"/>
              <c:layout>
                <c:manualLayout>
                  <c:x val="0"/>
                  <c:y val="6.4398823940924152E-4"/>
                </c:manualLayout>
              </c:layout>
              <c:dLblPos val="ctr"/>
              <c:showVal val="1"/>
              <c:extLst>
                <c:ext xmlns:c15="http://schemas.microsoft.com/office/drawing/2012/chart" uri="{CE6537A1-D6FC-4f65-9D91-7224C49458BB}">
                  <c15:layout/>
                </c:ext>
              </c:extLst>
            </c:dLbl>
            <c:dLbl>
              <c:idx val="10"/>
              <c:delete val="1"/>
              <c:extLst>
                <c:ext xmlns:c15="http://schemas.microsoft.com/office/drawing/2012/chart" uri="{CE6537A1-D6FC-4f65-9D91-7224C49458BB}"/>
              </c:extLst>
            </c:dLbl>
            <c:numFmt formatCode="General" sourceLinked="0"/>
            <c:spPr>
              <a:noFill/>
              <a:ln>
                <a:noFill/>
              </a:ln>
              <a:effectLst/>
            </c:spPr>
            <c:txPr>
              <a:bodyPr/>
              <a:lstStyle/>
              <a:p>
                <a:pPr>
                  <a:defRPr sz="1050" b="1">
                    <a:solidFill>
                      <a:schemeClr val="bg1"/>
                    </a:solidFill>
                    <a:latin typeface="Arial" pitchFamily="34" charset="0"/>
                    <a:cs typeface="Arial" pitchFamily="34" charset="0"/>
                  </a:defRPr>
                </a:pPr>
                <a:endParaRPr lang="en-US"/>
              </a:p>
            </c:txPr>
            <c:dLblPos val="inEnd"/>
            <c:showVal val="1"/>
            <c:extLst>
              <c:ext xmlns:c15="http://schemas.microsoft.com/office/drawing/2012/chart" uri="{CE6537A1-D6FC-4f65-9D91-7224C49458BB}">
                <c15:layout/>
                <c15:showLeaderLines val="0"/>
              </c:ext>
            </c:extLst>
          </c:dLbls>
          <c:cat>
            <c:strRef>
              <c:f>'Chart 8 DATA (hide-for chart)'!$A$6:$A$16</c:f>
              <c:strCache>
                <c:ptCount val="11"/>
                <c:pt idx="0">
                  <c:v>1934-39   (N = 6 + *)</c:v>
                </c:pt>
                <c:pt idx="1">
                  <c:v>1940-45   (N = 56)</c:v>
                </c:pt>
                <c:pt idx="2">
                  <c:v>1946-51   (N = 120)</c:v>
                </c:pt>
                <c:pt idx="3">
                  <c:v>1952-57   (N = 237)</c:v>
                </c:pt>
                <c:pt idx="4">
                  <c:v>1958-63   (N = 394)</c:v>
                </c:pt>
                <c:pt idx="5">
                  <c:v>1964-69   (N = 529)</c:v>
                </c:pt>
                <c:pt idx="6">
                  <c:v>1970-75   (N = 562)</c:v>
                </c:pt>
                <c:pt idx="7">
                  <c:v>1976-81   (N = 547)</c:v>
                </c:pt>
                <c:pt idx="8">
                  <c:v>1982-87   (N = 435)</c:v>
                </c:pt>
                <c:pt idx="9">
                  <c:v>1988-93   (N = 291)</c:v>
                </c:pt>
                <c:pt idx="10">
                  <c:v>1994-2000   (N = 55)</c:v>
                </c:pt>
              </c:strCache>
            </c:strRef>
          </c:cat>
          <c:val>
            <c:numRef>
              <c:f>'Chart 8 DATA (hide-for chart)'!$B$6:$B$16</c:f>
              <c:numCache>
                <c:formatCode>###0</c:formatCode>
                <c:ptCount val="11"/>
                <c:pt idx="0">
                  <c:v>3</c:v>
                </c:pt>
                <c:pt idx="1">
                  <c:v>22</c:v>
                </c:pt>
                <c:pt idx="2">
                  <c:v>36</c:v>
                </c:pt>
                <c:pt idx="3">
                  <c:v>76</c:v>
                </c:pt>
                <c:pt idx="4">
                  <c:v>136</c:v>
                </c:pt>
                <c:pt idx="5">
                  <c:v>162</c:v>
                </c:pt>
                <c:pt idx="6">
                  <c:v>158</c:v>
                </c:pt>
                <c:pt idx="7">
                  <c:v>169</c:v>
                </c:pt>
                <c:pt idx="8">
                  <c:v>130</c:v>
                </c:pt>
                <c:pt idx="9">
                  <c:v>81</c:v>
                </c:pt>
                <c:pt idx="10">
                  <c:v>13</c:v>
                </c:pt>
              </c:numCache>
            </c:numRef>
          </c:val>
        </c:ser>
        <c:ser>
          <c:idx val="1"/>
          <c:order val="1"/>
          <c:tx>
            <c:strRef>
              <c:f>'Chart 8 DATA (hide-for chart)'!$D$5:$E$5</c:f>
              <c:strCache>
                <c:ptCount val="1"/>
                <c:pt idx="0">
                  <c:v>Female</c:v>
                </c:pt>
              </c:strCache>
            </c:strRef>
          </c:tx>
          <c:spPr>
            <a:solidFill>
              <a:srgbClr val="92D050"/>
            </a:solidFill>
            <a:ln>
              <a:solidFill>
                <a:sysClr val="windowText" lastClr="000000"/>
              </a:solidFill>
            </a:ln>
          </c:spPr>
          <c:dLbls>
            <c:dLbl>
              <c:idx val="10"/>
              <c:layout>
                <c:manualLayout>
                  <c:x val="1.5741833923653321E-3"/>
                  <c:y val="8.5876535068797242E-4"/>
                </c:manualLayout>
              </c:layout>
              <c:dLblPos val="ctr"/>
              <c:showVal val="1"/>
              <c:extLst>
                <c:ext xmlns:c15="http://schemas.microsoft.com/office/drawing/2012/chart" uri="{CE6537A1-D6FC-4f65-9D91-7224C49458BB}">
                  <c15:layout/>
                </c:ext>
              </c:extLst>
            </c:dLbl>
            <c:dLbl>
              <c:idx val="12"/>
              <c:layout>
                <c:manualLayout>
                  <c:x val="0"/>
                  <c:y val="-2.9685730651318451E-2"/>
                </c:manualLayout>
              </c:layout>
              <c:dLblPos val="ctr"/>
              <c:showVal val="1"/>
              <c:extLst>
                <c:ext xmlns:c15="http://schemas.microsoft.com/office/drawing/2012/chart" uri="{CE6537A1-D6FC-4f65-9D91-7224C49458BB}"/>
              </c:extLst>
            </c:dLbl>
            <c:numFmt formatCode="General" sourceLinked="0"/>
            <c:spPr>
              <a:noFill/>
              <a:ln>
                <a:noFill/>
              </a:ln>
              <a:effectLst/>
            </c:spPr>
            <c:txPr>
              <a:bodyPr/>
              <a:lstStyle/>
              <a:p>
                <a:pPr>
                  <a:defRPr sz="1050" b="1">
                    <a:latin typeface="Arial" pitchFamily="34" charset="0"/>
                    <a:cs typeface="Arial" pitchFamily="34" charset="0"/>
                  </a:defRPr>
                </a:pPr>
                <a:endParaRPr lang="en-US"/>
              </a:p>
            </c:txPr>
            <c:dLblPos val="inBase"/>
            <c:showVal val="1"/>
            <c:extLst>
              <c:ext xmlns:c15="http://schemas.microsoft.com/office/drawing/2012/chart" uri="{CE6537A1-D6FC-4f65-9D91-7224C49458BB}">
                <c15:layout/>
                <c15:showLeaderLines val="0"/>
              </c:ext>
            </c:extLst>
          </c:dLbls>
          <c:cat>
            <c:strRef>
              <c:f>'Chart 8 DATA (hide-for chart)'!$A$6:$A$16</c:f>
              <c:strCache>
                <c:ptCount val="11"/>
                <c:pt idx="0">
                  <c:v>1934-39   (N = 6 + *)</c:v>
                </c:pt>
                <c:pt idx="1">
                  <c:v>1940-45   (N = 56)</c:v>
                </c:pt>
                <c:pt idx="2">
                  <c:v>1946-51   (N = 120)</c:v>
                </c:pt>
                <c:pt idx="3">
                  <c:v>1952-57   (N = 237)</c:v>
                </c:pt>
                <c:pt idx="4">
                  <c:v>1958-63   (N = 394)</c:v>
                </c:pt>
                <c:pt idx="5">
                  <c:v>1964-69   (N = 529)</c:v>
                </c:pt>
                <c:pt idx="6">
                  <c:v>1970-75   (N = 562)</c:v>
                </c:pt>
                <c:pt idx="7">
                  <c:v>1976-81   (N = 547)</c:v>
                </c:pt>
                <c:pt idx="8">
                  <c:v>1982-87   (N = 435)</c:v>
                </c:pt>
                <c:pt idx="9">
                  <c:v>1988-93   (N = 291)</c:v>
                </c:pt>
                <c:pt idx="10">
                  <c:v>1994-2000   (N = 55)</c:v>
                </c:pt>
              </c:strCache>
            </c:strRef>
          </c:cat>
          <c:val>
            <c:numRef>
              <c:f>'Chart 8 DATA (hide-for chart)'!$D$6:$D$16</c:f>
              <c:numCache>
                <c:formatCode>###0</c:formatCode>
                <c:ptCount val="11"/>
                <c:pt idx="0">
                  <c:v>6</c:v>
                </c:pt>
                <c:pt idx="1">
                  <c:v>34</c:v>
                </c:pt>
                <c:pt idx="2">
                  <c:v>84</c:v>
                </c:pt>
                <c:pt idx="3">
                  <c:v>161</c:v>
                </c:pt>
                <c:pt idx="4">
                  <c:v>258</c:v>
                </c:pt>
                <c:pt idx="5">
                  <c:v>367</c:v>
                </c:pt>
                <c:pt idx="6">
                  <c:v>404</c:v>
                </c:pt>
                <c:pt idx="7">
                  <c:v>378</c:v>
                </c:pt>
                <c:pt idx="8">
                  <c:v>305</c:v>
                </c:pt>
                <c:pt idx="9">
                  <c:v>210</c:v>
                </c:pt>
                <c:pt idx="10">
                  <c:v>42</c:v>
                </c:pt>
              </c:numCache>
            </c:numRef>
          </c:val>
        </c:ser>
        <c:dLbls>
          <c:showVal val="1"/>
        </c:dLbls>
        <c:gapWidth val="21"/>
        <c:overlap val="100"/>
        <c:axId val="145982592"/>
        <c:axId val="222052736"/>
      </c:barChart>
      <c:catAx>
        <c:axId val="145982592"/>
        <c:scaling>
          <c:orientation val="minMax"/>
        </c:scaling>
        <c:axPos val="b"/>
        <c:title>
          <c:tx>
            <c:rich>
              <a:bodyPr/>
              <a:lstStyle/>
              <a:p>
                <a:pPr>
                  <a:defRPr/>
                </a:pPr>
                <a:r>
                  <a:rPr lang="en-GB" sz="1050">
                    <a:latin typeface="Arial" pitchFamily="34" charset="0"/>
                    <a:cs typeface="Arial" pitchFamily="34" charset="0"/>
                  </a:rPr>
                  <a:t>Year of Birth</a:t>
                </a:r>
              </a:p>
            </c:rich>
          </c:tx>
          <c:layout>
            <c:manualLayout>
              <c:xMode val="edge"/>
              <c:yMode val="edge"/>
              <c:x val="0.48034694010356188"/>
              <c:y val="0.94930143958132562"/>
            </c:manualLayout>
          </c:layout>
        </c:title>
        <c:numFmt formatCode="General" sourceLinked="0"/>
        <c:tickLblPos val="nextTo"/>
        <c:txPr>
          <a:bodyPr rot="0"/>
          <a:lstStyle/>
          <a:p>
            <a:pPr>
              <a:defRPr>
                <a:latin typeface="Arial" pitchFamily="34" charset="0"/>
                <a:cs typeface="Arial" pitchFamily="34" charset="0"/>
              </a:defRPr>
            </a:pPr>
            <a:endParaRPr lang="en-US"/>
          </a:p>
        </c:txPr>
        <c:crossAx val="222052736"/>
        <c:crosses val="autoZero"/>
        <c:auto val="1"/>
        <c:lblAlgn val="ctr"/>
        <c:lblOffset val="100"/>
      </c:catAx>
      <c:valAx>
        <c:axId val="222052736"/>
        <c:scaling>
          <c:orientation val="minMax"/>
        </c:scaling>
        <c:axPos val="l"/>
        <c:majorGridlines>
          <c:spPr>
            <a:ln>
              <a:solidFill>
                <a:schemeClr val="bg1">
                  <a:lumMod val="85000"/>
                </a:schemeClr>
              </a:solidFill>
              <a:prstDash val="dash"/>
            </a:ln>
          </c:spPr>
        </c:majorGridlines>
        <c:title>
          <c:tx>
            <c:rich>
              <a:bodyPr rot="-5400000" vert="horz"/>
              <a:lstStyle/>
              <a:p>
                <a:pPr>
                  <a:defRPr sz="1050"/>
                </a:pPr>
                <a:r>
                  <a:rPr lang="en-GB" sz="1050">
                    <a:latin typeface="Arial" pitchFamily="34" charset="0"/>
                    <a:cs typeface="Arial" pitchFamily="34" charset="0"/>
                  </a:rPr>
                  <a:t>Number of</a:t>
                </a:r>
                <a:r>
                  <a:rPr lang="en-GB" sz="1050" baseline="0">
                    <a:latin typeface="Arial" pitchFamily="34" charset="0"/>
                    <a:cs typeface="Arial" pitchFamily="34" charset="0"/>
                  </a:rPr>
                  <a:t> patients</a:t>
                </a:r>
                <a:endParaRPr lang="en-GB" sz="1050">
                  <a:latin typeface="Arial" pitchFamily="34" charset="0"/>
                  <a:cs typeface="Arial" pitchFamily="34" charset="0"/>
                </a:endParaRPr>
              </a:p>
            </c:rich>
          </c:tx>
          <c:layout>
            <c:manualLayout>
              <c:xMode val="edge"/>
              <c:yMode val="edge"/>
              <c:x val="1.1019283746556479E-2"/>
              <c:y val="0.43917404712750785"/>
            </c:manualLayout>
          </c:layout>
        </c:title>
        <c:numFmt formatCode="General" sourceLinked="0"/>
        <c:tickLblPos val="nextTo"/>
        <c:txPr>
          <a:bodyPr/>
          <a:lstStyle/>
          <a:p>
            <a:pPr>
              <a:defRPr>
                <a:latin typeface="Arial" pitchFamily="34" charset="0"/>
                <a:cs typeface="Arial" pitchFamily="34" charset="0"/>
              </a:defRPr>
            </a:pPr>
            <a:endParaRPr lang="en-US"/>
          </a:p>
        </c:txPr>
        <c:crossAx val="145982592"/>
        <c:crosses val="autoZero"/>
        <c:crossBetween val="between"/>
      </c:valAx>
    </c:plotArea>
    <c:legend>
      <c:legendPos val="t"/>
      <c:layout>
        <c:manualLayout>
          <c:xMode val="edge"/>
          <c:yMode val="edge"/>
          <c:x val="0.45389495734521312"/>
          <c:y val="1.2701439054501981E-2"/>
          <c:w val="0.1686736265404841"/>
          <c:h val="3.9091008633275012E-2"/>
        </c:manualLayout>
      </c:layout>
      <c:spPr>
        <a:ln>
          <a:solidFill>
            <a:schemeClr val="bg1">
              <a:lumMod val="85000"/>
            </a:schemeClr>
          </a:solidFill>
        </a:ln>
      </c:spPr>
      <c:txPr>
        <a:bodyPr/>
        <a:lstStyle/>
        <a:p>
          <a:pPr>
            <a:defRPr>
              <a:latin typeface="Arial" pitchFamily="34" charset="0"/>
              <a:cs typeface="Arial" pitchFamily="34" charset="0"/>
            </a:defRPr>
          </a:pPr>
          <a:endParaRPr lang="en-US"/>
        </a:p>
      </c:txPr>
    </c:legend>
    <c:plotVisOnly val="1"/>
    <c:dispBlanksAs val="gap"/>
  </c:chart>
  <c:printSettings>
    <c:headerFooter/>
    <c:pageMargins b="0.74803149606299635" l="0.7086614173228396" r="0.7086614173228396" t="0.7480314960629963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38100</xdr:rowOff>
    </xdr:from>
    <xdr:to>
      <xdr:col>4</xdr:col>
      <xdr:colOff>409575</xdr:colOff>
      <xdr:row>33</xdr:row>
      <xdr:rowOff>9525</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5725" y="523875"/>
          <a:ext cx="8086725" cy="592455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586627</xdr:colOff>
      <xdr:row>31</xdr:row>
      <xdr:rowOff>142876</xdr:rowOff>
    </xdr:from>
    <xdr:to>
      <xdr:col>6</xdr:col>
      <xdr:colOff>138953</xdr:colOff>
      <xdr:row>36</xdr:row>
      <xdr:rowOff>161926</xdr:rowOff>
    </xdr:to>
    <xdr:sp macro="" textlink="">
      <xdr:nvSpPr>
        <xdr:cNvPr id="2" name="Oval 122"/>
        <xdr:cNvSpPr>
          <a:spLocks noChangeArrowheads="1"/>
        </xdr:cNvSpPr>
      </xdr:nvSpPr>
      <xdr:spPr bwMode="auto">
        <a:xfrm>
          <a:off x="1967752" y="6048376"/>
          <a:ext cx="1381126" cy="9715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27</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Lanarkshire</a:t>
          </a:r>
        </a:p>
        <a:p>
          <a:pPr algn="ctr" rtl="0">
            <a:defRPr sz="1000"/>
          </a:pPr>
          <a:r>
            <a:rPr lang="en-GB" sz="1200" b="1" i="0" u="none" strike="noStrike" baseline="0">
              <a:solidFill>
                <a:srgbClr val="800080"/>
              </a:solidFill>
              <a:latin typeface="Arial"/>
              <a:cs typeface="Arial"/>
            </a:rPr>
            <a:t>43</a:t>
          </a:r>
          <a:endParaRPr lang="en-GB" sz="1200" b="0" i="0" u="none" strike="noStrike" baseline="0">
            <a:solidFill>
              <a:srgbClr val="800080"/>
            </a:solidFill>
            <a:latin typeface="Arial"/>
            <a:cs typeface="Arial"/>
          </a:endParaRPr>
        </a:p>
      </xdr:txBody>
    </xdr:sp>
    <xdr:clientData/>
  </xdr:twoCellAnchor>
  <xdr:twoCellAnchor>
    <xdr:from>
      <xdr:col>1</xdr:col>
      <xdr:colOff>569820</xdr:colOff>
      <xdr:row>26</xdr:row>
      <xdr:rowOff>84607</xdr:rowOff>
    </xdr:from>
    <xdr:to>
      <xdr:col>4</xdr:col>
      <xdr:colOff>36418</xdr:colOff>
      <xdr:row>31</xdr:row>
      <xdr:rowOff>56031</xdr:rowOff>
    </xdr:to>
    <xdr:sp macro="" textlink="">
      <xdr:nvSpPr>
        <xdr:cNvPr id="3" name="Oval 124"/>
        <xdr:cNvSpPr>
          <a:spLocks noChangeArrowheads="1"/>
        </xdr:cNvSpPr>
      </xdr:nvSpPr>
      <xdr:spPr bwMode="auto">
        <a:xfrm>
          <a:off x="731745" y="5037607"/>
          <a:ext cx="1295398" cy="92392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54</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Lothian</a:t>
          </a:r>
        </a:p>
        <a:p>
          <a:pPr algn="ctr" rtl="0">
            <a:defRPr sz="1000"/>
          </a:pPr>
          <a:r>
            <a:rPr lang="en-GB" sz="1200" b="1" i="0" u="none" strike="noStrike" baseline="0">
              <a:solidFill>
                <a:srgbClr val="800080"/>
              </a:solidFill>
              <a:latin typeface="Arial"/>
              <a:cs typeface="Arial"/>
            </a:rPr>
            <a:t>55</a:t>
          </a:r>
        </a:p>
      </xdr:txBody>
    </xdr:sp>
    <xdr:clientData/>
  </xdr:twoCellAnchor>
  <xdr:twoCellAnchor>
    <xdr:from>
      <xdr:col>6</xdr:col>
      <xdr:colOff>466725</xdr:colOff>
      <xdr:row>6</xdr:row>
      <xdr:rowOff>1</xdr:rowOff>
    </xdr:from>
    <xdr:to>
      <xdr:col>8</xdr:col>
      <xdr:colOff>504825</xdr:colOff>
      <xdr:row>10</xdr:row>
      <xdr:rowOff>142876</xdr:rowOff>
    </xdr:to>
    <xdr:sp macro="" textlink="">
      <xdr:nvSpPr>
        <xdr:cNvPr id="4" name="Oval 125"/>
        <xdr:cNvSpPr>
          <a:spLocks noChangeArrowheads="1"/>
        </xdr:cNvSpPr>
      </xdr:nvSpPr>
      <xdr:spPr bwMode="auto">
        <a:xfrm>
          <a:off x="3676650" y="1143001"/>
          <a:ext cx="1257300" cy="90487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36</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A&amp;A</a:t>
          </a:r>
        </a:p>
        <a:p>
          <a:pPr algn="ctr" rtl="0">
            <a:defRPr sz="1000"/>
          </a:pPr>
          <a:r>
            <a:rPr lang="en-GB" sz="1200" b="1" i="0" u="none" strike="noStrike" baseline="0">
              <a:solidFill>
                <a:srgbClr val="800080"/>
              </a:solidFill>
              <a:latin typeface="Arial"/>
              <a:cs typeface="Arial"/>
            </a:rPr>
            <a:t>40</a:t>
          </a:r>
        </a:p>
      </xdr:txBody>
    </xdr:sp>
    <xdr:clientData/>
  </xdr:twoCellAnchor>
  <xdr:twoCellAnchor>
    <xdr:from>
      <xdr:col>6</xdr:col>
      <xdr:colOff>590550</xdr:colOff>
      <xdr:row>33</xdr:row>
      <xdr:rowOff>2</xdr:rowOff>
    </xdr:from>
    <xdr:to>
      <xdr:col>8</xdr:col>
      <xdr:colOff>600075</xdr:colOff>
      <xdr:row>37</xdr:row>
      <xdr:rowOff>142876</xdr:rowOff>
    </xdr:to>
    <xdr:sp macro="" textlink="">
      <xdr:nvSpPr>
        <xdr:cNvPr id="5" name="Oval 126"/>
        <xdr:cNvSpPr>
          <a:spLocks noChangeArrowheads="1"/>
        </xdr:cNvSpPr>
      </xdr:nvSpPr>
      <xdr:spPr bwMode="auto">
        <a:xfrm>
          <a:off x="3800475" y="6286502"/>
          <a:ext cx="1228725" cy="90487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38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Highland</a:t>
          </a:r>
        </a:p>
        <a:p>
          <a:pPr algn="ctr" rtl="0">
            <a:defRPr sz="1000"/>
          </a:pPr>
          <a:r>
            <a:rPr lang="en-GB" sz="1200" b="1" i="0" u="none" strike="noStrike" baseline="0">
              <a:solidFill>
                <a:srgbClr val="800080"/>
              </a:solidFill>
              <a:latin typeface="Arial"/>
              <a:cs typeface="Arial"/>
            </a:rPr>
            <a:t>39</a:t>
          </a:r>
        </a:p>
      </xdr:txBody>
    </xdr:sp>
    <xdr:clientData/>
  </xdr:twoCellAnchor>
  <xdr:twoCellAnchor>
    <xdr:from>
      <xdr:col>5</xdr:col>
      <xdr:colOff>38100</xdr:colOff>
      <xdr:row>16</xdr:row>
      <xdr:rowOff>104777</xdr:rowOff>
    </xdr:from>
    <xdr:to>
      <xdr:col>7</xdr:col>
      <xdr:colOff>19049</xdr:colOff>
      <xdr:row>21</xdr:row>
      <xdr:rowOff>104776</xdr:rowOff>
    </xdr:to>
    <xdr:sp macro="" textlink="">
      <xdr:nvSpPr>
        <xdr:cNvPr id="6" name="Oval 128"/>
        <xdr:cNvSpPr>
          <a:spLocks noChangeArrowheads="1"/>
        </xdr:cNvSpPr>
      </xdr:nvSpPr>
      <xdr:spPr bwMode="auto">
        <a:xfrm>
          <a:off x="2638425" y="3152777"/>
          <a:ext cx="1200149" cy="952499"/>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112</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GG&amp;C</a:t>
          </a:r>
        </a:p>
        <a:p>
          <a:pPr algn="ctr" rtl="0">
            <a:defRPr sz="1000"/>
          </a:pPr>
          <a:r>
            <a:rPr lang="en-GB" sz="1200" b="1" i="0" u="none" strike="noStrike" baseline="0">
              <a:solidFill>
                <a:srgbClr val="800080"/>
              </a:solidFill>
              <a:latin typeface="Arial"/>
              <a:cs typeface="Arial"/>
            </a:rPr>
            <a:t>94</a:t>
          </a:r>
        </a:p>
      </xdr:txBody>
    </xdr:sp>
    <xdr:clientData/>
  </xdr:twoCellAnchor>
  <xdr:twoCellAnchor>
    <xdr:from>
      <xdr:col>9</xdr:col>
      <xdr:colOff>415738</xdr:colOff>
      <xdr:row>32</xdr:row>
      <xdr:rowOff>36421</xdr:rowOff>
    </xdr:from>
    <xdr:to>
      <xdr:col>11</xdr:col>
      <xdr:colOff>491938</xdr:colOff>
      <xdr:row>37</xdr:row>
      <xdr:rowOff>26895</xdr:rowOff>
    </xdr:to>
    <xdr:sp macro="" textlink="">
      <xdr:nvSpPr>
        <xdr:cNvPr id="7" name="Oval 131"/>
        <xdr:cNvSpPr>
          <a:spLocks noChangeArrowheads="1"/>
        </xdr:cNvSpPr>
      </xdr:nvSpPr>
      <xdr:spPr bwMode="auto">
        <a:xfrm>
          <a:off x="5454463" y="6132421"/>
          <a:ext cx="1295400" cy="94297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Grampian</a:t>
          </a:r>
        </a:p>
        <a:p>
          <a:pPr algn="ctr" rtl="0">
            <a:defRPr sz="1000"/>
          </a:pPr>
          <a:r>
            <a:rPr lang="en-GB" sz="1200" b="1" i="0" u="none" strike="noStrike" baseline="0">
              <a:solidFill>
                <a:srgbClr val="800080"/>
              </a:solidFill>
              <a:latin typeface="Arial"/>
              <a:cs typeface="Arial"/>
            </a:rPr>
            <a:t>63</a:t>
          </a:r>
        </a:p>
      </xdr:txBody>
    </xdr:sp>
    <xdr:clientData/>
  </xdr:twoCellAnchor>
  <xdr:twoCellAnchor>
    <xdr:from>
      <xdr:col>9</xdr:col>
      <xdr:colOff>171450</xdr:colOff>
      <xdr:row>19</xdr:row>
      <xdr:rowOff>68917</xdr:rowOff>
    </xdr:from>
    <xdr:to>
      <xdr:col>11</xdr:col>
      <xdr:colOff>266699</xdr:colOff>
      <xdr:row>24</xdr:row>
      <xdr:rowOff>40342</xdr:rowOff>
    </xdr:to>
    <xdr:sp macro="" textlink="">
      <xdr:nvSpPr>
        <xdr:cNvPr id="8" name="Oval 132"/>
        <xdr:cNvSpPr>
          <a:spLocks noChangeArrowheads="1"/>
        </xdr:cNvSpPr>
      </xdr:nvSpPr>
      <xdr:spPr bwMode="auto">
        <a:xfrm>
          <a:off x="5210175" y="3688417"/>
          <a:ext cx="1314449" cy="92392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Tayside</a:t>
          </a:r>
        </a:p>
        <a:p>
          <a:pPr algn="ctr" rtl="0">
            <a:defRPr sz="1000"/>
          </a:pPr>
          <a:r>
            <a:rPr lang="en-GB" sz="1200" b="1" i="0" u="none" strike="noStrike" baseline="0">
              <a:solidFill>
                <a:srgbClr val="800080"/>
              </a:solidFill>
              <a:latin typeface="Arial"/>
              <a:cs typeface="Arial"/>
            </a:rPr>
            <a:t>56</a:t>
          </a:r>
        </a:p>
      </xdr:txBody>
    </xdr:sp>
    <xdr:clientData/>
  </xdr:twoCellAnchor>
  <xdr:twoCellAnchor>
    <xdr:from>
      <xdr:col>1</xdr:col>
      <xdr:colOff>476250</xdr:colOff>
      <xdr:row>12</xdr:row>
      <xdr:rowOff>104776</xdr:rowOff>
    </xdr:from>
    <xdr:to>
      <xdr:col>3</xdr:col>
      <xdr:colOff>552450</xdr:colOff>
      <xdr:row>17</xdr:row>
      <xdr:rowOff>85726</xdr:rowOff>
    </xdr:to>
    <xdr:sp macro="" textlink="">
      <xdr:nvSpPr>
        <xdr:cNvPr id="9" name="Oval 134"/>
        <xdr:cNvSpPr>
          <a:spLocks noChangeArrowheads="1"/>
        </xdr:cNvSpPr>
      </xdr:nvSpPr>
      <xdr:spPr bwMode="auto">
        <a:xfrm>
          <a:off x="638175" y="2390776"/>
          <a:ext cx="1295400"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0</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Shetland</a:t>
          </a:r>
        </a:p>
        <a:p>
          <a:pPr algn="ctr" rtl="0">
            <a:defRPr sz="1000"/>
          </a:pPr>
          <a:r>
            <a:rPr lang="en-GB" sz="1200" b="1" i="0" u="none" strike="noStrike" baseline="0">
              <a:solidFill>
                <a:srgbClr val="800080"/>
              </a:solidFill>
              <a:latin typeface="Arial"/>
              <a:cs typeface="Arial"/>
            </a:rPr>
            <a:t>*</a:t>
          </a:r>
        </a:p>
      </xdr:txBody>
    </xdr:sp>
    <xdr:clientData/>
  </xdr:twoCellAnchor>
  <xdr:twoCellAnchor>
    <xdr:from>
      <xdr:col>6</xdr:col>
      <xdr:colOff>28575</xdr:colOff>
      <xdr:row>21</xdr:row>
      <xdr:rowOff>104776</xdr:rowOff>
    </xdr:from>
    <xdr:to>
      <xdr:col>7</xdr:col>
      <xdr:colOff>595313</xdr:colOff>
      <xdr:row>33</xdr:row>
      <xdr:rowOff>2</xdr:rowOff>
    </xdr:to>
    <xdr:cxnSp macro="">
      <xdr:nvCxnSpPr>
        <xdr:cNvPr id="10" name="Straight Arrow Connector 9"/>
        <xdr:cNvCxnSpPr>
          <a:stCxn id="6" idx="4"/>
          <a:endCxn id="5" idx="0"/>
        </xdr:cNvCxnSpPr>
      </xdr:nvCxnSpPr>
      <xdr:spPr>
        <a:xfrm>
          <a:off x="3238500" y="4105276"/>
          <a:ext cx="1176338" cy="2181226"/>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533399</xdr:colOff>
      <xdr:row>31</xdr:row>
      <xdr:rowOff>28576</xdr:rowOff>
    </xdr:from>
    <xdr:to>
      <xdr:col>8</xdr:col>
      <xdr:colOff>314324</xdr:colOff>
      <xdr:row>32</xdr:row>
      <xdr:rowOff>76200</xdr:rowOff>
    </xdr:to>
    <xdr:sp macro="" textlink="">
      <xdr:nvSpPr>
        <xdr:cNvPr id="11" name="Rectangle 10"/>
        <xdr:cNvSpPr/>
      </xdr:nvSpPr>
      <xdr:spPr>
        <a:xfrm>
          <a:off x="4352924" y="59340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3</a:t>
          </a:r>
        </a:p>
      </xdr:txBody>
    </xdr:sp>
    <xdr:clientData/>
  </xdr:twoCellAnchor>
  <xdr:twoCellAnchor>
    <xdr:from>
      <xdr:col>12</xdr:col>
      <xdr:colOff>104774</xdr:colOff>
      <xdr:row>19</xdr:row>
      <xdr:rowOff>158005</xdr:rowOff>
    </xdr:from>
    <xdr:to>
      <xdr:col>14</xdr:col>
      <xdr:colOff>161924</xdr:colOff>
      <xdr:row>24</xdr:row>
      <xdr:rowOff>138953</xdr:rowOff>
    </xdr:to>
    <xdr:sp macro="" textlink="">
      <xdr:nvSpPr>
        <xdr:cNvPr id="12" name="Oval 133"/>
        <xdr:cNvSpPr>
          <a:spLocks noChangeArrowheads="1"/>
        </xdr:cNvSpPr>
      </xdr:nvSpPr>
      <xdr:spPr bwMode="auto">
        <a:xfrm>
          <a:off x="6972299" y="3777505"/>
          <a:ext cx="1276350" cy="933448"/>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36</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Fife</a:t>
          </a:r>
        </a:p>
        <a:p>
          <a:pPr algn="ctr" rtl="0">
            <a:defRPr sz="1000"/>
          </a:pPr>
          <a:r>
            <a:rPr lang="en-GB" sz="1200" b="1" i="0" u="none" strike="noStrike" baseline="0">
              <a:solidFill>
                <a:srgbClr val="800080"/>
              </a:solidFill>
              <a:latin typeface="Arial"/>
              <a:cs typeface="Arial"/>
            </a:rPr>
            <a:t>38</a:t>
          </a:r>
        </a:p>
      </xdr:txBody>
    </xdr:sp>
    <xdr:clientData/>
  </xdr:twoCellAnchor>
  <xdr:twoCellAnchor>
    <xdr:from>
      <xdr:col>11</xdr:col>
      <xdr:colOff>428625</xdr:colOff>
      <xdr:row>26</xdr:row>
      <xdr:rowOff>95250</xdr:rowOff>
    </xdr:from>
    <xdr:to>
      <xdr:col>13</xdr:col>
      <xdr:colOff>523874</xdr:colOff>
      <xdr:row>32</xdr:row>
      <xdr:rowOff>24653</xdr:rowOff>
    </xdr:to>
    <xdr:sp macro="" textlink="">
      <xdr:nvSpPr>
        <xdr:cNvPr id="13" name="Oval 121"/>
        <xdr:cNvSpPr>
          <a:spLocks noChangeArrowheads="1"/>
        </xdr:cNvSpPr>
      </xdr:nvSpPr>
      <xdr:spPr bwMode="auto">
        <a:xfrm>
          <a:off x="6686550" y="5048250"/>
          <a:ext cx="1314449" cy="1072403"/>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33</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Forth Valley</a:t>
          </a:r>
        </a:p>
        <a:p>
          <a:pPr algn="ctr" rtl="0">
            <a:defRPr sz="1000"/>
          </a:pPr>
          <a:r>
            <a:rPr lang="en-GB" sz="1200" b="1" i="0" u="none" strike="noStrike" baseline="0">
              <a:solidFill>
                <a:srgbClr val="800080"/>
              </a:solidFill>
              <a:latin typeface="Arial"/>
              <a:cs typeface="Arial"/>
            </a:rPr>
            <a:t>35</a:t>
          </a:r>
        </a:p>
      </xdr:txBody>
    </xdr:sp>
    <xdr:clientData/>
  </xdr:twoCellAnchor>
  <xdr:twoCellAnchor>
    <xdr:from>
      <xdr:col>11</xdr:col>
      <xdr:colOff>342900</xdr:colOff>
      <xdr:row>21</xdr:row>
      <xdr:rowOff>85726</xdr:rowOff>
    </xdr:from>
    <xdr:to>
      <xdr:col>12</xdr:col>
      <xdr:colOff>123825</xdr:colOff>
      <xdr:row>22</xdr:row>
      <xdr:rowOff>123825</xdr:rowOff>
    </xdr:to>
    <xdr:sp macro="" textlink="">
      <xdr:nvSpPr>
        <xdr:cNvPr id="14" name="Rectangle 13"/>
        <xdr:cNvSpPr/>
      </xdr:nvSpPr>
      <xdr:spPr>
        <a:xfrm>
          <a:off x="6600825" y="4086226"/>
          <a:ext cx="3905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200" b="1">
            <a:solidFill>
              <a:srgbClr val="7030A0"/>
            </a:solidFill>
            <a:latin typeface="Arial" pitchFamily="34" charset="0"/>
            <a:cs typeface="Arial" pitchFamily="34" charset="0"/>
          </a:endParaRPr>
        </a:p>
      </xdr:txBody>
    </xdr:sp>
    <xdr:clientData/>
  </xdr:twoCellAnchor>
  <xdr:twoCellAnchor>
    <xdr:from>
      <xdr:col>0</xdr:col>
      <xdr:colOff>28575</xdr:colOff>
      <xdr:row>4</xdr:row>
      <xdr:rowOff>0</xdr:rowOff>
    </xdr:from>
    <xdr:to>
      <xdr:col>13</xdr:col>
      <xdr:colOff>542924</xdr:colOff>
      <xdr:row>5</xdr:row>
      <xdr:rowOff>76200</xdr:rowOff>
    </xdr:to>
    <xdr:sp macro="" textlink="">
      <xdr:nvSpPr>
        <xdr:cNvPr id="15" name="Pentagon 14"/>
        <xdr:cNvSpPr/>
      </xdr:nvSpPr>
      <xdr:spPr>
        <a:xfrm flipH="1">
          <a:off x="28575" y="762000"/>
          <a:ext cx="7991474" cy="266700"/>
        </a:xfrm>
        <a:prstGeom prst="homePlat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latin typeface="Arial" pitchFamily="34" charset="0"/>
              <a:cs typeface="Arial" pitchFamily="34" charset="0"/>
            </a:rPr>
            <a:t>Activity</a:t>
          </a:r>
          <a:r>
            <a:rPr lang="en-GB" sz="1600" b="1" baseline="0"/>
            <a:t> </a:t>
          </a:r>
          <a:endParaRPr lang="en-GB" sz="1600" b="1"/>
        </a:p>
      </xdr:txBody>
    </xdr:sp>
    <xdr:clientData/>
  </xdr:twoCellAnchor>
  <xdr:twoCellAnchor>
    <xdr:from>
      <xdr:col>1</xdr:col>
      <xdr:colOff>38100</xdr:colOff>
      <xdr:row>19</xdr:row>
      <xdr:rowOff>76201</xdr:rowOff>
    </xdr:from>
    <xdr:to>
      <xdr:col>3</xdr:col>
      <xdr:colOff>114300</xdr:colOff>
      <xdr:row>24</xdr:row>
      <xdr:rowOff>57151</xdr:rowOff>
    </xdr:to>
    <xdr:sp macro="" textlink="">
      <xdr:nvSpPr>
        <xdr:cNvPr id="16" name="Oval 134"/>
        <xdr:cNvSpPr>
          <a:spLocks noChangeArrowheads="1"/>
        </xdr:cNvSpPr>
      </xdr:nvSpPr>
      <xdr:spPr bwMode="auto">
        <a:xfrm>
          <a:off x="200025" y="3695701"/>
          <a:ext cx="1295400"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Orkney</a:t>
          </a:r>
        </a:p>
        <a:p>
          <a:pPr algn="ctr" rtl="0">
            <a:defRPr sz="1000"/>
          </a:pPr>
          <a:r>
            <a:rPr lang="en-GB" sz="1200" b="1" i="0" u="none" strike="noStrike" baseline="0">
              <a:solidFill>
                <a:srgbClr val="800080"/>
              </a:solidFill>
              <a:latin typeface="Arial"/>
              <a:cs typeface="Arial"/>
            </a:rPr>
            <a:t>6</a:t>
          </a:r>
        </a:p>
      </xdr:txBody>
    </xdr:sp>
    <xdr:clientData/>
  </xdr:twoCellAnchor>
  <xdr:twoCellAnchor>
    <xdr:from>
      <xdr:col>13</xdr:col>
      <xdr:colOff>19050</xdr:colOff>
      <xdr:row>21</xdr:row>
      <xdr:rowOff>95251</xdr:rowOff>
    </xdr:from>
    <xdr:to>
      <xdr:col>13</xdr:col>
      <xdr:colOff>409575</xdr:colOff>
      <xdr:row>22</xdr:row>
      <xdr:rowOff>133350</xdr:rowOff>
    </xdr:to>
    <xdr:sp macro="" textlink="">
      <xdr:nvSpPr>
        <xdr:cNvPr id="17" name="Rectangle 16"/>
        <xdr:cNvSpPr/>
      </xdr:nvSpPr>
      <xdr:spPr>
        <a:xfrm>
          <a:off x="7496175" y="4095751"/>
          <a:ext cx="3905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200" b="1">
            <a:solidFill>
              <a:srgbClr val="7030A0"/>
            </a:solidFill>
            <a:latin typeface="Arial" pitchFamily="34" charset="0"/>
            <a:cs typeface="Arial" pitchFamily="34" charset="0"/>
          </a:endParaRPr>
        </a:p>
      </xdr:txBody>
    </xdr:sp>
    <xdr:clientData/>
  </xdr:twoCellAnchor>
  <xdr:twoCellAnchor>
    <xdr:from>
      <xdr:col>11</xdr:col>
      <xdr:colOff>209550</xdr:colOff>
      <xdr:row>13</xdr:row>
      <xdr:rowOff>19051</xdr:rowOff>
    </xdr:from>
    <xdr:to>
      <xdr:col>13</xdr:col>
      <xdr:colOff>285750</xdr:colOff>
      <xdr:row>17</xdr:row>
      <xdr:rowOff>180977</xdr:rowOff>
    </xdr:to>
    <xdr:sp macro="" textlink="">
      <xdr:nvSpPr>
        <xdr:cNvPr id="18" name="Oval 134"/>
        <xdr:cNvSpPr>
          <a:spLocks noChangeArrowheads="1"/>
        </xdr:cNvSpPr>
      </xdr:nvSpPr>
      <xdr:spPr bwMode="auto">
        <a:xfrm>
          <a:off x="6467475" y="2495551"/>
          <a:ext cx="1295400" cy="923926"/>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D&amp;G</a:t>
          </a:r>
        </a:p>
        <a:p>
          <a:pPr algn="ctr" rtl="0">
            <a:defRPr sz="1000"/>
          </a:pPr>
          <a:r>
            <a:rPr lang="en-GB" sz="1200" b="1" i="0" u="none" strike="noStrike" baseline="0">
              <a:solidFill>
                <a:srgbClr val="800080"/>
              </a:solidFill>
              <a:latin typeface="Arial"/>
              <a:cs typeface="Arial"/>
            </a:rPr>
            <a:t>5</a:t>
          </a:r>
        </a:p>
      </xdr:txBody>
    </xdr:sp>
    <xdr:clientData/>
  </xdr:twoCellAnchor>
  <xdr:twoCellAnchor>
    <xdr:from>
      <xdr:col>9</xdr:col>
      <xdr:colOff>167527</xdr:colOff>
      <xdr:row>7</xdr:row>
      <xdr:rowOff>178175</xdr:rowOff>
    </xdr:from>
    <xdr:to>
      <xdr:col>11</xdr:col>
      <xdr:colOff>248209</xdr:colOff>
      <xdr:row>12</xdr:row>
      <xdr:rowOff>159125</xdr:rowOff>
    </xdr:to>
    <xdr:sp macro="" textlink="">
      <xdr:nvSpPr>
        <xdr:cNvPr id="19" name="Oval 134"/>
        <xdr:cNvSpPr>
          <a:spLocks noChangeArrowheads="1"/>
        </xdr:cNvSpPr>
      </xdr:nvSpPr>
      <xdr:spPr bwMode="auto">
        <a:xfrm>
          <a:off x="5206252" y="1511675"/>
          <a:ext cx="1299882"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Borders</a:t>
          </a:r>
        </a:p>
        <a:p>
          <a:pPr algn="ctr" rtl="0">
            <a:defRPr sz="1000"/>
          </a:pPr>
          <a:r>
            <a:rPr lang="en-GB" sz="1200" b="1" i="0" u="none" strike="noStrike" baseline="0">
              <a:solidFill>
                <a:srgbClr val="800080"/>
              </a:solidFill>
              <a:latin typeface="Arial"/>
              <a:cs typeface="Arial"/>
            </a:rPr>
            <a:t>6</a:t>
          </a:r>
        </a:p>
      </xdr:txBody>
    </xdr:sp>
    <xdr:clientData/>
  </xdr:twoCellAnchor>
  <xdr:twoCellAnchor>
    <xdr:from>
      <xdr:col>3</xdr:col>
      <xdr:colOff>565897</xdr:colOff>
      <xdr:row>7</xdr:row>
      <xdr:rowOff>86286</xdr:rowOff>
    </xdr:from>
    <xdr:to>
      <xdr:col>6</xdr:col>
      <xdr:colOff>32497</xdr:colOff>
      <xdr:row>13</xdr:row>
      <xdr:rowOff>22971</xdr:rowOff>
    </xdr:to>
    <xdr:sp macro="" textlink="">
      <xdr:nvSpPr>
        <xdr:cNvPr id="20" name="Oval 134"/>
        <xdr:cNvSpPr>
          <a:spLocks noChangeArrowheads="1"/>
        </xdr:cNvSpPr>
      </xdr:nvSpPr>
      <xdr:spPr bwMode="auto">
        <a:xfrm>
          <a:off x="1947022" y="1419786"/>
          <a:ext cx="1295400" cy="107968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0</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Western Isles</a:t>
          </a:r>
        </a:p>
        <a:p>
          <a:pPr algn="ctr" rtl="0">
            <a:defRPr sz="1000"/>
          </a:pPr>
          <a:r>
            <a:rPr lang="en-GB" sz="1200" b="1" i="0" u="none" strike="noStrike" baseline="0">
              <a:solidFill>
                <a:srgbClr val="800080"/>
              </a:solidFill>
              <a:latin typeface="Arial"/>
              <a:cs typeface="Arial"/>
            </a:rPr>
            <a:t>0</a:t>
          </a:r>
        </a:p>
      </xdr:txBody>
    </xdr:sp>
    <xdr:clientData/>
  </xdr:twoCellAnchor>
  <xdr:twoCellAnchor>
    <xdr:from>
      <xdr:col>11</xdr:col>
      <xdr:colOff>266699</xdr:colOff>
      <xdr:row>21</xdr:row>
      <xdr:rowOff>149880</xdr:rowOff>
    </xdr:from>
    <xdr:to>
      <xdr:col>12</xdr:col>
      <xdr:colOff>104774</xdr:colOff>
      <xdr:row>22</xdr:row>
      <xdr:rowOff>53229</xdr:rowOff>
    </xdr:to>
    <xdr:cxnSp macro="">
      <xdr:nvCxnSpPr>
        <xdr:cNvPr id="21" name="Straight Arrow Connector 20"/>
        <xdr:cNvCxnSpPr>
          <a:stCxn id="8" idx="6"/>
          <a:endCxn id="12" idx="2"/>
        </xdr:cNvCxnSpPr>
      </xdr:nvCxnSpPr>
      <xdr:spPr>
        <a:xfrm>
          <a:off x="6524624" y="4150380"/>
          <a:ext cx="447675" cy="9384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11</xdr:col>
      <xdr:colOff>333374</xdr:colOff>
      <xdr:row>20</xdr:row>
      <xdr:rowOff>114301</xdr:rowOff>
    </xdr:from>
    <xdr:to>
      <xdr:col>12</xdr:col>
      <xdr:colOff>114299</xdr:colOff>
      <xdr:row>21</xdr:row>
      <xdr:rowOff>161925</xdr:rowOff>
    </xdr:to>
    <xdr:sp macro="" textlink="">
      <xdr:nvSpPr>
        <xdr:cNvPr id="22" name="Rectangle 21"/>
        <xdr:cNvSpPr/>
      </xdr:nvSpPr>
      <xdr:spPr>
        <a:xfrm>
          <a:off x="6591299" y="392430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6</xdr:col>
      <xdr:colOff>28575</xdr:colOff>
      <xdr:row>10</xdr:row>
      <xdr:rowOff>142876</xdr:rowOff>
    </xdr:from>
    <xdr:to>
      <xdr:col>7</xdr:col>
      <xdr:colOff>485775</xdr:colOff>
      <xdr:row>16</xdr:row>
      <xdr:rowOff>104777</xdr:rowOff>
    </xdr:to>
    <xdr:cxnSp macro="">
      <xdr:nvCxnSpPr>
        <xdr:cNvPr id="23" name="Straight Arrow Connector 22"/>
        <xdr:cNvCxnSpPr>
          <a:stCxn id="6" idx="0"/>
          <a:endCxn id="4" idx="4"/>
        </xdr:cNvCxnSpPr>
      </xdr:nvCxnSpPr>
      <xdr:spPr>
        <a:xfrm flipV="1">
          <a:off x="3238500" y="2047876"/>
          <a:ext cx="1066800" cy="110490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xdr:col>
      <xdr:colOff>57990</xdr:colOff>
      <xdr:row>21</xdr:row>
      <xdr:rowOff>104776</xdr:rowOff>
    </xdr:from>
    <xdr:to>
      <xdr:col>6</xdr:col>
      <xdr:colOff>28575</xdr:colOff>
      <xdr:row>31</xdr:row>
      <xdr:rowOff>142876</xdr:rowOff>
    </xdr:to>
    <xdr:cxnSp macro="">
      <xdr:nvCxnSpPr>
        <xdr:cNvPr id="24" name="Straight Arrow Connector 23"/>
        <xdr:cNvCxnSpPr>
          <a:stCxn id="6" idx="4"/>
          <a:endCxn id="2" idx="0"/>
        </xdr:cNvCxnSpPr>
      </xdr:nvCxnSpPr>
      <xdr:spPr>
        <a:xfrm flipH="1">
          <a:off x="2658315" y="4105276"/>
          <a:ext cx="580185" cy="194310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xdr:col>
      <xdr:colOff>514349</xdr:colOff>
      <xdr:row>11</xdr:row>
      <xdr:rowOff>1</xdr:rowOff>
    </xdr:from>
    <xdr:to>
      <xdr:col>7</xdr:col>
      <xdr:colOff>295274</xdr:colOff>
      <xdr:row>12</xdr:row>
      <xdr:rowOff>47625</xdr:rowOff>
    </xdr:to>
    <xdr:sp macro="" textlink="">
      <xdr:nvSpPr>
        <xdr:cNvPr id="25" name="Rectangle 24"/>
        <xdr:cNvSpPr/>
      </xdr:nvSpPr>
      <xdr:spPr>
        <a:xfrm>
          <a:off x="3724274" y="209550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3</a:t>
          </a:r>
        </a:p>
      </xdr:txBody>
    </xdr:sp>
    <xdr:clientData/>
  </xdr:twoCellAnchor>
  <xdr:twoCellAnchor>
    <xdr:from>
      <xdr:col>5</xdr:col>
      <xdr:colOff>142874</xdr:colOff>
      <xdr:row>29</xdr:row>
      <xdr:rowOff>19051</xdr:rowOff>
    </xdr:from>
    <xdr:to>
      <xdr:col>5</xdr:col>
      <xdr:colOff>533399</xdr:colOff>
      <xdr:row>30</xdr:row>
      <xdr:rowOff>66675</xdr:rowOff>
    </xdr:to>
    <xdr:sp macro="" textlink="">
      <xdr:nvSpPr>
        <xdr:cNvPr id="26" name="Rectangle 25"/>
        <xdr:cNvSpPr/>
      </xdr:nvSpPr>
      <xdr:spPr>
        <a:xfrm>
          <a:off x="2743199" y="55435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12</a:t>
          </a:r>
        </a:p>
      </xdr:txBody>
    </xdr:sp>
    <xdr:clientData/>
  </xdr:twoCellAnchor>
  <xdr:twoCellAnchor>
    <xdr:from>
      <xdr:col>3</xdr:col>
      <xdr:colOff>456311</xdr:colOff>
      <xdr:row>24</xdr:row>
      <xdr:rowOff>2253</xdr:rowOff>
    </xdr:from>
    <xdr:to>
      <xdr:col>12</xdr:col>
      <xdr:colOff>291691</xdr:colOff>
      <xdr:row>27</xdr:row>
      <xdr:rowOff>29412</xdr:rowOff>
    </xdr:to>
    <xdr:cxnSp macro="">
      <xdr:nvCxnSpPr>
        <xdr:cNvPr id="27" name="Straight Arrow Connector 26"/>
        <xdr:cNvCxnSpPr>
          <a:stCxn id="3" idx="7"/>
          <a:endCxn id="12" idx="3"/>
        </xdr:cNvCxnSpPr>
      </xdr:nvCxnSpPr>
      <xdr:spPr>
        <a:xfrm flipV="1">
          <a:off x="1837436" y="4574253"/>
          <a:ext cx="5321780" cy="59865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11</xdr:col>
      <xdr:colOff>419099</xdr:colOff>
      <xdr:row>24</xdr:row>
      <xdr:rowOff>66676</xdr:rowOff>
    </xdr:from>
    <xdr:to>
      <xdr:col>12</xdr:col>
      <xdr:colOff>200024</xdr:colOff>
      <xdr:row>25</xdr:row>
      <xdr:rowOff>114300</xdr:rowOff>
    </xdr:to>
    <xdr:sp macro="" textlink="">
      <xdr:nvSpPr>
        <xdr:cNvPr id="28" name="Rectangle 27"/>
        <xdr:cNvSpPr/>
      </xdr:nvSpPr>
      <xdr:spPr>
        <a:xfrm>
          <a:off x="6677024" y="46386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10</xdr:col>
      <xdr:colOff>219075</xdr:colOff>
      <xdr:row>24</xdr:row>
      <xdr:rowOff>40342</xdr:rowOff>
    </xdr:from>
    <xdr:to>
      <xdr:col>10</xdr:col>
      <xdr:colOff>453838</xdr:colOff>
      <xdr:row>32</xdr:row>
      <xdr:rowOff>36421</xdr:rowOff>
    </xdr:to>
    <xdr:cxnSp macro="">
      <xdr:nvCxnSpPr>
        <xdr:cNvPr id="29" name="Straight Arrow Connector 28"/>
        <xdr:cNvCxnSpPr>
          <a:stCxn id="8" idx="4"/>
          <a:endCxn id="7" idx="0"/>
        </xdr:cNvCxnSpPr>
      </xdr:nvCxnSpPr>
      <xdr:spPr>
        <a:xfrm>
          <a:off x="5867400" y="4612342"/>
          <a:ext cx="234763" cy="152007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10</xdr:col>
      <xdr:colOff>323849</xdr:colOff>
      <xdr:row>29</xdr:row>
      <xdr:rowOff>171451</xdr:rowOff>
    </xdr:from>
    <xdr:to>
      <xdr:col>11</xdr:col>
      <xdr:colOff>104774</xdr:colOff>
      <xdr:row>31</xdr:row>
      <xdr:rowOff>28575</xdr:rowOff>
    </xdr:to>
    <xdr:sp macro="" textlink="">
      <xdr:nvSpPr>
        <xdr:cNvPr id="30" name="Rectangle 29"/>
        <xdr:cNvSpPr/>
      </xdr:nvSpPr>
      <xdr:spPr>
        <a:xfrm>
          <a:off x="5972174" y="56959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4</xdr:col>
      <xdr:colOff>36418</xdr:colOff>
      <xdr:row>28</xdr:row>
      <xdr:rowOff>165569</xdr:rowOff>
    </xdr:from>
    <xdr:to>
      <xdr:col>7</xdr:col>
      <xdr:colOff>160893</xdr:colOff>
      <xdr:row>33</xdr:row>
      <xdr:rowOff>132518</xdr:rowOff>
    </xdr:to>
    <xdr:cxnSp macro="">
      <xdr:nvCxnSpPr>
        <xdr:cNvPr id="31" name="Straight Arrow Connector 30"/>
        <xdr:cNvCxnSpPr>
          <a:stCxn id="5" idx="1"/>
          <a:endCxn id="3" idx="6"/>
        </xdr:cNvCxnSpPr>
      </xdr:nvCxnSpPr>
      <xdr:spPr>
        <a:xfrm flipH="1" flipV="1">
          <a:off x="2027143" y="5499569"/>
          <a:ext cx="1953275" cy="91944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180974</xdr:colOff>
      <xdr:row>27</xdr:row>
      <xdr:rowOff>133351</xdr:rowOff>
    </xdr:from>
    <xdr:to>
      <xdr:col>4</xdr:col>
      <xdr:colOff>571499</xdr:colOff>
      <xdr:row>28</xdr:row>
      <xdr:rowOff>180975</xdr:rowOff>
    </xdr:to>
    <xdr:sp macro="" textlink="">
      <xdr:nvSpPr>
        <xdr:cNvPr id="32" name="Rectangle 31"/>
        <xdr:cNvSpPr/>
      </xdr:nvSpPr>
      <xdr:spPr>
        <a:xfrm>
          <a:off x="2171699" y="52768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200" b="1">
            <a:solidFill>
              <a:srgbClr val="7030A0"/>
            </a:solidFill>
            <a:latin typeface="Arial" pitchFamily="34" charset="0"/>
            <a:cs typeface="Arial" pitchFamily="34" charset="0"/>
          </a:endParaRPr>
        </a:p>
      </xdr:txBody>
    </xdr:sp>
    <xdr:clientData/>
  </xdr:twoCellAnchor>
  <xdr:twoCellAnchor>
    <xdr:from>
      <xdr:col>3</xdr:col>
      <xdr:colOff>600074</xdr:colOff>
      <xdr:row>29</xdr:row>
      <xdr:rowOff>142876</xdr:rowOff>
    </xdr:from>
    <xdr:to>
      <xdr:col>4</xdr:col>
      <xdr:colOff>380999</xdr:colOff>
      <xdr:row>31</xdr:row>
      <xdr:rowOff>0</xdr:rowOff>
    </xdr:to>
    <xdr:sp macro="" textlink="">
      <xdr:nvSpPr>
        <xdr:cNvPr id="33" name="Rectangle 32"/>
        <xdr:cNvSpPr/>
      </xdr:nvSpPr>
      <xdr:spPr>
        <a:xfrm>
          <a:off x="1981199" y="56673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3</xdr:col>
      <xdr:colOff>114300</xdr:colOff>
      <xdr:row>21</xdr:row>
      <xdr:rowOff>161926</xdr:rowOff>
    </xdr:from>
    <xdr:to>
      <xdr:col>9</xdr:col>
      <xdr:colOff>605445</xdr:colOff>
      <xdr:row>32</xdr:row>
      <xdr:rowOff>174516</xdr:rowOff>
    </xdr:to>
    <xdr:cxnSp macro="">
      <xdr:nvCxnSpPr>
        <xdr:cNvPr id="34" name="Straight Arrow Connector 33"/>
        <xdr:cNvCxnSpPr>
          <a:stCxn id="7" idx="1"/>
          <a:endCxn id="16" idx="6"/>
        </xdr:cNvCxnSpPr>
      </xdr:nvCxnSpPr>
      <xdr:spPr>
        <a:xfrm flipH="1" flipV="1">
          <a:off x="1495425" y="4162426"/>
          <a:ext cx="4148745" cy="210809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266699</xdr:colOff>
      <xdr:row>20</xdr:row>
      <xdr:rowOff>114301</xdr:rowOff>
    </xdr:from>
    <xdr:to>
      <xdr:col>4</xdr:col>
      <xdr:colOff>47624</xdr:colOff>
      <xdr:row>21</xdr:row>
      <xdr:rowOff>161925</xdr:rowOff>
    </xdr:to>
    <xdr:sp macro="" textlink="">
      <xdr:nvSpPr>
        <xdr:cNvPr id="35" name="Rectangle 34"/>
        <xdr:cNvSpPr/>
      </xdr:nvSpPr>
      <xdr:spPr>
        <a:xfrm>
          <a:off x="1647824" y="392430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5</a:t>
          </a:r>
        </a:p>
      </xdr:txBody>
    </xdr:sp>
    <xdr:clientData/>
  </xdr:twoCellAnchor>
  <xdr:twoCellAnchor>
    <xdr:from>
      <xdr:col>3</xdr:col>
      <xdr:colOff>362743</xdr:colOff>
      <xdr:row>16</xdr:row>
      <xdr:rowOff>139526</xdr:rowOff>
    </xdr:from>
    <xdr:to>
      <xdr:col>9</xdr:col>
      <xdr:colOff>605445</xdr:colOff>
      <xdr:row>32</xdr:row>
      <xdr:rowOff>174516</xdr:rowOff>
    </xdr:to>
    <xdr:cxnSp macro="">
      <xdr:nvCxnSpPr>
        <xdr:cNvPr id="36" name="Straight Arrow Connector 35"/>
        <xdr:cNvCxnSpPr>
          <a:stCxn id="7" idx="1"/>
          <a:endCxn id="9" idx="5"/>
        </xdr:cNvCxnSpPr>
      </xdr:nvCxnSpPr>
      <xdr:spPr>
        <a:xfrm flipH="1" flipV="1">
          <a:off x="1743868" y="3187526"/>
          <a:ext cx="3900302" cy="308299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533399</xdr:colOff>
      <xdr:row>16</xdr:row>
      <xdr:rowOff>19051</xdr:rowOff>
    </xdr:from>
    <xdr:to>
      <xdr:col>4</xdr:col>
      <xdr:colOff>314324</xdr:colOff>
      <xdr:row>17</xdr:row>
      <xdr:rowOff>66675</xdr:rowOff>
    </xdr:to>
    <xdr:sp macro="" textlink="">
      <xdr:nvSpPr>
        <xdr:cNvPr id="37" name="Rectangle 36"/>
        <xdr:cNvSpPr/>
      </xdr:nvSpPr>
      <xdr:spPr>
        <a:xfrm>
          <a:off x="1914524" y="30670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3</a:t>
          </a:r>
        </a:p>
      </xdr:txBody>
    </xdr:sp>
    <xdr:clientData/>
  </xdr:twoCellAnchor>
  <xdr:twoCellAnchor>
    <xdr:from>
      <xdr:col>8</xdr:col>
      <xdr:colOff>600075</xdr:colOff>
      <xdr:row>34</xdr:row>
      <xdr:rowOff>126908</xdr:rowOff>
    </xdr:from>
    <xdr:to>
      <xdr:col>9</xdr:col>
      <xdr:colOff>415738</xdr:colOff>
      <xdr:row>35</xdr:row>
      <xdr:rowOff>71439</xdr:rowOff>
    </xdr:to>
    <xdr:cxnSp macro="">
      <xdr:nvCxnSpPr>
        <xdr:cNvPr id="38" name="Straight Arrow Connector 37"/>
        <xdr:cNvCxnSpPr>
          <a:stCxn id="5" idx="6"/>
          <a:endCxn id="7" idx="2"/>
        </xdr:cNvCxnSpPr>
      </xdr:nvCxnSpPr>
      <xdr:spPr>
        <a:xfrm flipV="1">
          <a:off x="5029200" y="6603908"/>
          <a:ext cx="425263" cy="13503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9</xdr:col>
      <xdr:colOff>47624</xdr:colOff>
      <xdr:row>33</xdr:row>
      <xdr:rowOff>19051</xdr:rowOff>
    </xdr:from>
    <xdr:to>
      <xdr:col>9</xdr:col>
      <xdr:colOff>438149</xdr:colOff>
      <xdr:row>34</xdr:row>
      <xdr:rowOff>66675</xdr:rowOff>
    </xdr:to>
    <xdr:sp macro="" textlink="">
      <xdr:nvSpPr>
        <xdr:cNvPr id="39" name="Rectangle 38"/>
        <xdr:cNvSpPr/>
      </xdr:nvSpPr>
      <xdr:spPr>
        <a:xfrm>
          <a:off x="5086349" y="63055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7</xdr:col>
      <xdr:colOff>123825</xdr:colOff>
      <xdr:row>17</xdr:row>
      <xdr:rowOff>171452</xdr:rowOff>
    </xdr:from>
    <xdr:to>
      <xdr:col>9</xdr:col>
      <xdr:colOff>104774</xdr:colOff>
      <xdr:row>22</xdr:row>
      <xdr:rowOff>171451</xdr:rowOff>
    </xdr:to>
    <xdr:sp macro="" textlink="">
      <xdr:nvSpPr>
        <xdr:cNvPr id="53" name="Oval 128"/>
        <xdr:cNvSpPr>
          <a:spLocks noChangeArrowheads="1"/>
        </xdr:cNvSpPr>
      </xdr:nvSpPr>
      <xdr:spPr bwMode="auto">
        <a:xfrm>
          <a:off x="3943350" y="3409952"/>
          <a:ext cx="1200149" cy="952499"/>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9</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Private</a:t>
          </a:r>
        </a:p>
        <a:p>
          <a:pPr algn="ctr" rtl="0">
            <a:defRPr sz="1000"/>
          </a:pPr>
          <a:r>
            <a:rPr lang="en-GB" sz="1200" b="1" i="0" u="none" strike="noStrike" baseline="0">
              <a:solidFill>
                <a:srgbClr val="800080"/>
              </a:solidFill>
              <a:latin typeface="Arial"/>
              <a:cs typeface="Arial"/>
            </a:rPr>
            <a:t>0</a:t>
          </a:r>
        </a:p>
      </xdr:txBody>
    </xdr:sp>
    <xdr:clientData/>
  </xdr:twoCellAnchor>
  <xdr:twoCellAnchor>
    <xdr:from>
      <xdr:col>7</xdr:col>
      <xdr:colOff>485775</xdr:colOff>
      <xdr:row>10</xdr:row>
      <xdr:rowOff>142876</xdr:rowOff>
    </xdr:from>
    <xdr:to>
      <xdr:col>8</xdr:col>
      <xdr:colOff>114300</xdr:colOff>
      <xdr:row>17</xdr:row>
      <xdr:rowOff>171452</xdr:rowOff>
    </xdr:to>
    <xdr:cxnSp macro="">
      <xdr:nvCxnSpPr>
        <xdr:cNvPr id="54" name="Straight Arrow Connector 53"/>
        <xdr:cNvCxnSpPr>
          <a:stCxn id="53" idx="0"/>
          <a:endCxn id="4" idx="4"/>
        </xdr:cNvCxnSpPr>
      </xdr:nvCxnSpPr>
      <xdr:spPr>
        <a:xfrm flipH="1" flipV="1">
          <a:off x="4305300" y="2047876"/>
          <a:ext cx="238125" cy="1362076"/>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581024</xdr:colOff>
      <xdr:row>11</xdr:row>
      <xdr:rowOff>123826</xdr:rowOff>
    </xdr:from>
    <xdr:to>
      <xdr:col>8</xdr:col>
      <xdr:colOff>361949</xdr:colOff>
      <xdr:row>12</xdr:row>
      <xdr:rowOff>171450</xdr:rowOff>
    </xdr:to>
    <xdr:sp macro="" textlink="">
      <xdr:nvSpPr>
        <xdr:cNvPr id="57" name="Rectangle 56"/>
        <xdr:cNvSpPr/>
      </xdr:nvSpPr>
      <xdr:spPr>
        <a:xfrm>
          <a:off x="4400549" y="221932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8</xdr:col>
      <xdr:colOff>538616</xdr:colOff>
      <xdr:row>22</xdr:row>
      <xdr:rowOff>31961</xdr:rowOff>
    </xdr:from>
    <xdr:to>
      <xdr:col>11</xdr:col>
      <xdr:colOff>428625</xdr:colOff>
      <xdr:row>29</xdr:row>
      <xdr:rowOff>59952</xdr:rowOff>
    </xdr:to>
    <xdr:cxnSp macro="">
      <xdr:nvCxnSpPr>
        <xdr:cNvPr id="58" name="Straight Arrow Connector 57"/>
        <xdr:cNvCxnSpPr>
          <a:stCxn id="53" idx="5"/>
          <a:endCxn id="13" idx="2"/>
        </xdr:cNvCxnSpPr>
      </xdr:nvCxnSpPr>
      <xdr:spPr>
        <a:xfrm>
          <a:off x="4967741" y="4222961"/>
          <a:ext cx="1718809" cy="136149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11</xdr:col>
      <xdr:colOff>95249</xdr:colOff>
      <xdr:row>27</xdr:row>
      <xdr:rowOff>38101</xdr:rowOff>
    </xdr:from>
    <xdr:to>
      <xdr:col>11</xdr:col>
      <xdr:colOff>485774</xdr:colOff>
      <xdr:row>28</xdr:row>
      <xdr:rowOff>85725</xdr:rowOff>
    </xdr:to>
    <xdr:sp macro="" textlink="">
      <xdr:nvSpPr>
        <xdr:cNvPr id="61" name="Rectangle 60"/>
        <xdr:cNvSpPr/>
      </xdr:nvSpPr>
      <xdr:spPr>
        <a:xfrm>
          <a:off x="6353174" y="518160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2</a:t>
          </a:r>
        </a:p>
      </xdr:txBody>
    </xdr:sp>
    <xdr:clientData/>
  </xdr:twoCellAnchor>
  <xdr:twoCellAnchor>
    <xdr:from>
      <xdr:col>8</xdr:col>
      <xdr:colOff>538616</xdr:colOff>
      <xdr:row>22</xdr:row>
      <xdr:rowOff>31961</xdr:rowOff>
    </xdr:from>
    <xdr:to>
      <xdr:col>10</xdr:col>
      <xdr:colOff>453838</xdr:colOff>
      <xdr:row>32</xdr:row>
      <xdr:rowOff>36421</xdr:rowOff>
    </xdr:to>
    <xdr:cxnSp macro="">
      <xdr:nvCxnSpPr>
        <xdr:cNvPr id="62" name="Straight Arrow Connector 61"/>
        <xdr:cNvCxnSpPr>
          <a:stCxn id="53" idx="5"/>
          <a:endCxn id="7" idx="0"/>
        </xdr:cNvCxnSpPr>
      </xdr:nvCxnSpPr>
      <xdr:spPr>
        <a:xfrm>
          <a:off x="4967741" y="4222961"/>
          <a:ext cx="1134422" cy="190946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9</xdr:col>
      <xdr:colOff>561974</xdr:colOff>
      <xdr:row>30</xdr:row>
      <xdr:rowOff>66676</xdr:rowOff>
    </xdr:from>
    <xdr:to>
      <xdr:col>10</xdr:col>
      <xdr:colOff>342899</xdr:colOff>
      <xdr:row>31</xdr:row>
      <xdr:rowOff>114300</xdr:rowOff>
    </xdr:to>
    <xdr:sp macro="" textlink="">
      <xdr:nvSpPr>
        <xdr:cNvPr id="66" name="Rectangle 65"/>
        <xdr:cNvSpPr/>
      </xdr:nvSpPr>
      <xdr:spPr>
        <a:xfrm>
          <a:off x="5600699" y="57816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5</xdr:col>
      <xdr:colOff>546292</xdr:colOff>
      <xdr:row>22</xdr:row>
      <xdr:rowOff>31961</xdr:rowOff>
    </xdr:from>
    <xdr:to>
      <xdr:col>7</xdr:col>
      <xdr:colOff>299583</xdr:colOff>
      <xdr:row>32</xdr:row>
      <xdr:rowOff>94656</xdr:rowOff>
    </xdr:to>
    <xdr:cxnSp macro="">
      <xdr:nvCxnSpPr>
        <xdr:cNvPr id="69" name="Straight Arrow Connector 68"/>
        <xdr:cNvCxnSpPr>
          <a:stCxn id="53" idx="3"/>
          <a:endCxn id="2" idx="7"/>
        </xdr:cNvCxnSpPr>
      </xdr:nvCxnSpPr>
      <xdr:spPr>
        <a:xfrm flipH="1">
          <a:off x="3146617" y="4222961"/>
          <a:ext cx="972491" cy="1967695"/>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xdr:col>
      <xdr:colOff>114299</xdr:colOff>
      <xdr:row>30</xdr:row>
      <xdr:rowOff>133351</xdr:rowOff>
    </xdr:from>
    <xdr:to>
      <xdr:col>6</xdr:col>
      <xdr:colOff>504824</xdr:colOff>
      <xdr:row>31</xdr:row>
      <xdr:rowOff>180975</xdr:rowOff>
    </xdr:to>
    <xdr:sp macro="" textlink="">
      <xdr:nvSpPr>
        <xdr:cNvPr id="72" name="Rectangle 71"/>
        <xdr:cNvSpPr/>
      </xdr:nvSpPr>
      <xdr:spPr>
        <a:xfrm>
          <a:off x="3324224" y="58483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4</a:t>
          </a:r>
        </a:p>
      </xdr:txBody>
    </xdr:sp>
    <xdr:clientData/>
  </xdr:twoCellAnchor>
  <xdr:twoCellAnchor>
    <xdr:from>
      <xdr:col>2</xdr:col>
      <xdr:colOff>607919</xdr:colOff>
      <xdr:row>22</xdr:row>
      <xdr:rowOff>31961</xdr:rowOff>
    </xdr:from>
    <xdr:to>
      <xdr:col>7</xdr:col>
      <xdr:colOff>299583</xdr:colOff>
      <xdr:row>26</xdr:row>
      <xdr:rowOff>84607</xdr:rowOff>
    </xdr:to>
    <xdr:cxnSp macro="">
      <xdr:nvCxnSpPr>
        <xdr:cNvPr id="76" name="Straight Arrow Connector 75"/>
        <xdr:cNvCxnSpPr>
          <a:stCxn id="53" idx="3"/>
          <a:endCxn id="3" idx="0"/>
        </xdr:cNvCxnSpPr>
      </xdr:nvCxnSpPr>
      <xdr:spPr>
        <a:xfrm flipH="1">
          <a:off x="1379444" y="4222961"/>
          <a:ext cx="2739664" cy="814646"/>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133349</xdr:colOff>
      <xdr:row>24</xdr:row>
      <xdr:rowOff>142876</xdr:rowOff>
    </xdr:from>
    <xdr:to>
      <xdr:col>3</xdr:col>
      <xdr:colOff>523874</xdr:colOff>
      <xdr:row>26</xdr:row>
      <xdr:rowOff>0</xdr:rowOff>
    </xdr:to>
    <xdr:sp macro="" textlink="">
      <xdr:nvSpPr>
        <xdr:cNvPr id="80" name="Rectangle 79"/>
        <xdr:cNvSpPr/>
      </xdr:nvSpPr>
      <xdr:spPr>
        <a:xfrm>
          <a:off x="1514474" y="47148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11</xdr:col>
      <xdr:colOff>552450</xdr:colOff>
      <xdr:row>27</xdr:row>
      <xdr:rowOff>133351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0.7328</cdr:x>
      <cdr:y>0.06581</cdr:y>
    </cdr:from>
    <cdr:to>
      <cdr:x>0.94709</cdr:x>
      <cdr:y>0.31015</cdr:y>
    </cdr:to>
    <cdr:sp macro="" textlink="">
      <cdr:nvSpPr>
        <cdr:cNvPr id="2" name="Rectangle 1"/>
        <cdr:cNvSpPr/>
      </cdr:nvSpPr>
      <cdr:spPr>
        <a:xfrm xmlns:a="http://schemas.openxmlformats.org/drawingml/2006/main">
          <a:off x="5304739" y="333480"/>
          <a:ext cx="1551246" cy="1238146"/>
        </a:xfrm>
        <a:prstGeom xmlns:a="http://schemas.openxmlformats.org/drawingml/2006/main" prst="rect">
          <a:avLst/>
        </a:prstGeom>
        <a:noFill xmlns:a="http://schemas.openxmlformats.org/drawingml/2006/main"/>
        <a:ln xmlns:a="http://schemas.openxmlformats.org/drawingml/2006/main" w="9525">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t"/>
        <a:lstStyle xmlns:a="http://schemas.openxmlformats.org/drawingml/2006/main"/>
        <a:p xmlns:a="http://schemas.openxmlformats.org/drawingml/2006/main">
          <a:pPr algn="ctr"/>
          <a:r>
            <a:rPr lang="en-US" sz="1050" b="1">
              <a:solidFill>
                <a:sysClr val="windowText" lastClr="000000"/>
              </a:solidFill>
              <a:latin typeface="Arial" pitchFamily="34" charset="0"/>
              <a:cs typeface="Arial" pitchFamily="34" charset="0"/>
            </a:rPr>
            <a:t>Average </a:t>
          </a:r>
          <a:r>
            <a:rPr lang="en-US" sz="1050" b="1" baseline="0">
              <a:solidFill>
                <a:sysClr val="windowText" lastClr="000000"/>
              </a:solidFill>
              <a:latin typeface="Arial" pitchFamily="34" charset="0"/>
              <a:cs typeface="Arial" pitchFamily="34" charset="0"/>
            </a:rPr>
            <a:t>Age</a:t>
          </a:r>
          <a:endParaRPr lang="en-US" sz="1050" b="1">
            <a:solidFill>
              <a:sysClr val="windowText" lastClr="000000"/>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9525</xdr:colOff>
      <xdr:row>2</xdr:row>
      <xdr:rowOff>323851</xdr:rowOff>
    </xdr:from>
    <xdr:to>
      <xdr:col>12</xdr:col>
      <xdr:colOff>342900</xdr:colOff>
      <xdr:row>25</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11</xdr:col>
      <xdr:colOff>857250</xdr:colOff>
      <xdr:row>27</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38099</xdr:rowOff>
    </xdr:from>
    <xdr:to>
      <xdr:col>10</xdr:col>
      <xdr:colOff>952500</xdr:colOff>
      <xdr:row>23</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28574</xdr:rowOff>
    </xdr:from>
    <xdr:to>
      <xdr:col>13</xdr:col>
      <xdr:colOff>561975</xdr:colOff>
      <xdr:row>23</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xdr:row>
      <xdr:rowOff>19050</xdr:rowOff>
    </xdr:from>
    <xdr:to>
      <xdr:col>10</xdr:col>
      <xdr:colOff>590549</xdr:colOff>
      <xdr:row>26</xdr:row>
      <xdr:rowOff>447675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19050</xdr:rowOff>
    </xdr:from>
    <xdr:to>
      <xdr:col>13</xdr:col>
      <xdr:colOff>581025</xdr:colOff>
      <xdr:row>25</xdr:row>
      <xdr:rowOff>142875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16</xdr:col>
      <xdr:colOff>19049</xdr:colOff>
      <xdr:row>31</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4</xdr:row>
      <xdr:rowOff>161925</xdr:rowOff>
    </xdr:from>
    <xdr:to>
      <xdr:col>3</xdr:col>
      <xdr:colOff>419105</xdr:colOff>
      <xdr:row>27</xdr:row>
      <xdr:rowOff>104779</xdr:rowOff>
    </xdr:to>
    <xdr:sp macro="" textlink="">
      <xdr:nvSpPr>
        <xdr:cNvPr id="5" name="Straight Connector 4"/>
        <xdr:cNvSpPr/>
      </xdr:nvSpPr>
      <xdr:spPr>
        <a:xfrm flipV="1">
          <a:off x="2247900" y="1295400"/>
          <a:ext cx="5" cy="4819654"/>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0.10339</cdr:x>
      <cdr:y>0.04026</cdr:y>
    </cdr:from>
    <cdr:to>
      <cdr:x>0.16334</cdr:x>
      <cdr:y>0.08857</cdr:y>
    </cdr:to>
    <cdr:sp macro="" textlink="">
      <cdr:nvSpPr>
        <cdr:cNvPr id="2" name="TextBox 1"/>
        <cdr:cNvSpPr txBox="1"/>
      </cdr:nvSpPr>
      <cdr:spPr>
        <a:xfrm xmlns:a="http://schemas.openxmlformats.org/drawingml/2006/main">
          <a:off x="1133475" y="238125"/>
          <a:ext cx="657220" cy="2857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t>Diagnosis</a:t>
          </a:r>
        </a:p>
      </cdr:txBody>
    </cdr:sp>
  </cdr:relSizeAnchor>
  <cdr:relSizeAnchor xmlns:cdr="http://schemas.openxmlformats.org/drawingml/2006/chartDrawing">
    <cdr:from>
      <cdr:x>0.17376</cdr:x>
      <cdr:y>0.04187</cdr:y>
    </cdr:from>
    <cdr:to>
      <cdr:x>0.23371</cdr:x>
      <cdr:y>0.09018</cdr:y>
    </cdr:to>
    <cdr:sp macro="" textlink="">
      <cdr:nvSpPr>
        <cdr:cNvPr id="5" name="TextBox 1"/>
        <cdr:cNvSpPr txBox="1"/>
      </cdr:nvSpPr>
      <cdr:spPr>
        <a:xfrm xmlns:a="http://schemas.openxmlformats.org/drawingml/2006/main">
          <a:off x="1904947" y="247664"/>
          <a:ext cx="657248" cy="2857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t>10 working days</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586627</xdr:colOff>
      <xdr:row>31</xdr:row>
      <xdr:rowOff>142876</xdr:rowOff>
    </xdr:from>
    <xdr:to>
      <xdr:col>6</xdr:col>
      <xdr:colOff>138953</xdr:colOff>
      <xdr:row>36</xdr:row>
      <xdr:rowOff>161926</xdr:rowOff>
    </xdr:to>
    <xdr:sp macro="" textlink="">
      <xdr:nvSpPr>
        <xdr:cNvPr id="46" name="Oval 122"/>
        <xdr:cNvSpPr>
          <a:spLocks noChangeArrowheads="1"/>
        </xdr:cNvSpPr>
      </xdr:nvSpPr>
      <xdr:spPr bwMode="auto">
        <a:xfrm>
          <a:off x="1967752" y="5857876"/>
          <a:ext cx="1381126" cy="9715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50</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Lanarkshire</a:t>
          </a:r>
        </a:p>
        <a:p>
          <a:pPr algn="ctr" rtl="0">
            <a:defRPr sz="1000"/>
          </a:pPr>
          <a:r>
            <a:rPr lang="en-GB" sz="1200" b="1" i="0" u="none" strike="noStrike" baseline="0">
              <a:solidFill>
                <a:srgbClr val="800080"/>
              </a:solidFill>
              <a:latin typeface="Arial"/>
              <a:cs typeface="Arial"/>
            </a:rPr>
            <a:t>43</a:t>
          </a:r>
          <a:endParaRPr lang="en-GB" sz="1200" b="0" i="0" u="none" strike="noStrike" baseline="0">
            <a:solidFill>
              <a:srgbClr val="800080"/>
            </a:solidFill>
            <a:latin typeface="Arial"/>
            <a:cs typeface="Arial"/>
          </a:endParaRPr>
        </a:p>
      </xdr:txBody>
    </xdr:sp>
    <xdr:clientData/>
  </xdr:twoCellAnchor>
  <xdr:twoCellAnchor>
    <xdr:from>
      <xdr:col>1</xdr:col>
      <xdr:colOff>569820</xdr:colOff>
      <xdr:row>26</xdr:row>
      <xdr:rowOff>84607</xdr:rowOff>
    </xdr:from>
    <xdr:to>
      <xdr:col>4</xdr:col>
      <xdr:colOff>36418</xdr:colOff>
      <xdr:row>31</xdr:row>
      <xdr:rowOff>56031</xdr:rowOff>
    </xdr:to>
    <xdr:sp macro="" textlink="">
      <xdr:nvSpPr>
        <xdr:cNvPr id="47" name="Oval 124"/>
        <xdr:cNvSpPr>
          <a:spLocks noChangeArrowheads="1"/>
        </xdr:cNvSpPr>
      </xdr:nvSpPr>
      <xdr:spPr bwMode="auto">
        <a:xfrm>
          <a:off x="731745" y="4847107"/>
          <a:ext cx="1295398" cy="92392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61</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Lothian</a:t>
          </a:r>
        </a:p>
        <a:p>
          <a:pPr algn="ctr" rtl="0">
            <a:defRPr sz="1000"/>
          </a:pPr>
          <a:r>
            <a:rPr lang="en-GB" sz="1200" b="1" i="0" u="none" strike="noStrike" baseline="0">
              <a:solidFill>
                <a:srgbClr val="800080"/>
              </a:solidFill>
              <a:latin typeface="Arial"/>
              <a:cs typeface="Arial"/>
            </a:rPr>
            <a:t>60</a:t>
          </a:r>
        </a:p>
      </xdr:txBody>
    </xdr:sp>
    <xdr:clientData/>
  </xdr:twoCellAnchor>
  <xdr:twoCellAnchor>
    <xdr:from>
      <xdr:col>6</xdr:col>
      <xdr:colOff>466725</xdr:colOff>
      <xdr:row>6</xdr:row>
      <xdr:rowOff>1</xdr:rowOff>
    </xdr:from>
    <xdr:to>
      <xdr:col>8</xdr:col>
      <xdr:colOff>504825</xdr:colOff>
      <xdr:row>10</xdr:row>
      <xdr:rowOff>142876</xdr:rowOff>
    </xdr:to>
    <xdr:sp macro="" textlink="">
      <xdr:nvSpPr>
        <xdr:cNvPr id="48" name="Oval 125"/>
        <xdr:cNvSpPr>
          <a:spLocks noChangeArrowheads="1"/>
        </xdr:cNvSpPr>
      </xdr:nvSpPr>
      <xdr:spPr bwMode="auto">
        <a:xfrm>
          <a:off x="3676650" y="952501"/>
          <a:ext cx="1257300" cy="90487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41</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A&amp;A</a:t>
          </a:r>
        </a:p>
        <a:p>
          <a:pPr algn="ctr" rtl="0">
            <a:defRPr sz="1000"/>
          </a:pPr>
          <a:r>
            <a:rPr lang="en-GB" sz="1200" b="1" i="0" u="none" strike="noStrike" baseline="0">
              <a:solidFill>
                <a:srgbClr val="800080"/>
              </a:solidFill>
              <a:latin typeface="Arial"/>
              <a:cs typeface="Arial"/>
            </a:rPr>
            <a:t>40</a:t>
          </a:r>
        </a:p>
      </xdr:txBody>
    </xdr:sp>
    <xdr:clientData/>
  </xdr:twoCellAnchor>
  <xdr:twoCellAnchor>
    <xdr:from>
      <xdr:col>6</xdr:col>
      <xdr:colOff>590550</xdr:colOff>
      <xdr:row>33</xdr:row>
      <xdr:rowOff>2</xdr:rowOff>
    </xdr:from>
    <xdr:to>
      <xdr:col>8</xdr:col>
      <xdr:colOff>600075</xdr:colOff>
      <xdr:row>37</xdr:row>
      <xdr:rowOff>142876</xdr:rowOff>
    </xdr:to>
    <xdr:sp macro="" textlink="">
      <xdr:nvSpPr>
        <xdr:cNvPr id="49" name="Oval 126"/>
        <xdr:cNvSpPr>
          <a:spLocks noChangeArrowheads="1"/>
        </xdr:cNvSpPr>
      </xdr:nvSpPr>
      <xdr:spPr bwMode="auto">
        <a:xfrm>
          <a:off x="3800475" y="6096002"/>
          <a:ext cx="1228725" cy="90487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47</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Highland</a:t>
          </a:r>
        </a:p>
        <a:p>
          <a:pPr algn="ctr" rtl="0">
            <a:defRPr sz="1000"/>
          </a:pPr>
          <a:r>
            <a:rPr lang="en-GB" sz="1200" b="1" i="0" u="none" strike="noStrike" baseline="0">
              <a:solidFill>
                <a:srgbClr val="800080"/>
              </a:solidFill>
              <a:latin typeface="Arial"/>
              <a:cs typeface="Arial"/>
            </a:rPr>
            <a:t>39</a:t>
          </a:r>
        </a:p>
      </xdr:txBody>
    </xdr:sp>
    <xdr:clientData/>
  </xdr:twoCellAnchor>
  <xdr:twoCellAnchor>
    <xdr:from>
      <xdr:col>6</xdr:col>
      <xdr:colOff>504825</xdr:colOff>
      <xdr:row>19</xdr:row>
      <xdr:rowOff>171452</xdr:rowOff>
    </xdr:from>
    <xdr:to>
      <xdr:col>8</xdr:col>
      <xdr:colOff>485774</xdr:colOff>
      <xdr:row>24</xdr:row>
      <xdr:rowOff>171451</xdr:rowOff>
    </xdr:to>
    <xdr:sp macro="" textlink="">
      <xdr:nvSpPr>
        <xdr:cNvPr id="50" name="Oval 128"/>
        <xdr:cNvSpPr>
          <a:spLocks noChangeArrowheads="1"/>
        </xdr:cNvSpPr>
      </xdr:nvSpPr>
      <xdr:spPr bwMode="auto">
        <a:xfrm>
          <a:off x="3714750" y="3600452"/>
          <a:ext cx="1200149" cy="952499"/>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78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GG&amp;C</a:t>
          </a:r>
        </a:p>
        <a:p>
          <a:pPr algn="ctr" rtl="0">
            <a:defRPr sz="1000"/>
          </a:pPr>
          <a:r>
            <a:rPr lang="en-GB" sz="1200" b="1" i="0" u="none" strike="noStrike" baseline="0">
              <a:solidFill>
                <a:srgbClr val="800080"/>
              </a:solidFill>
              <a:latin typeface="Arial"/>
              <a:cs typeface="Arial"/>
            </a:rPr>
            <a:t>94</a:t>
          </a:r>
        </a:p>
      </xdr:txBody>
    </xdr:sp>
    <xdr:clientData/>
  </xdr:twoCellAnchor>
  <xdr:twoCellAnchor>
    <xdr:from>
      <xdr:col>9</xdr:col>
      <xdr:colOff>415738</xdr:colOff>
      <xdr:row>32</xdr:row>
      <xdr:rowOff>36421</xdr:rowOff>
    </xdr:from>
    <xdr:to>
      <xdr:col>11</xdr:col>
      <xdr:colOff>491938</xdr:colOff>
      <xdr:row>37</xdr:row>
      <xdr:rowOff>26895</xdr:rowOff>
    </xdr:to>
    <xdr:sp macro="" textlink="">
      <xdr:nvSpPr>
        <xdr:cNvPr id="51" name="Oval 131"/>
        <xdr:cNvSpPr>
          <a:spLocks noChangeArrowheads="1"/>
        </xdr:cNvSpPr>
      </xdr:nvSpPr>
      <xdr:spPr bwMode="auto">
        <a:xfrm>
          <a:off x="5454463" y="5941921"/>
          <a:ext cx="1295400" cy="94297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63</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Grampian</a:t>
          </a:r>
        </a:p>
        <a:p>
          <a:pPr algn="ctr" rtl="0">
            <a:defRPr sz="1000"/>
          </a:pPr>
          <a:r>
            <a:rPr lang="en-GB" sz="1200" b="1" i="0" u="none" strike="noStrike" baseline="0">
              <a:solidFill>
                <a:srgbClr val="800080"/>
              </a:solidFill>
              <a:latin typeface="Arial"/>
              <a:cs typeface="Arial"/>
            </a:rPr>
            <a:t>63</a:t>
          </a:r>
        </a:p>
      </xdr:txBody>
    </xdr:sp>
    <xdr:clientData/>
  </xdr:twoCellAnchor>
  <xdr:twoCellAnchor>
    <xdr:from>
      <xdr:col>9</xdr:col>
      <xdr:colOff>180975</xdr:colOff>
      <xdr:row>19</xdr:row>
      <xdr:rowOff>30817</xdr:rowOff>
    </xdr:from>
    <xdr:to>
      <xdr:col>11</xdr:col>
      <xdr:colOff>276224</xdr:colOff>
      <xdr:row>24</xdr:row>
      <xdr:rowOff>2242</xdr:rowOff>
    </xdr:to>
    <xdr:sp macro="" textlink="">
      <xdr:nvSpPr>
        <xdr:cNvPr id="52" name="Oval 132"/>
        <xdr:cNvSpPr>
          <a:spLocks noChangeArrowheads="1"/>
        </xdr:cNvSpPr>
      </xdr:nvSpPr>
      <xdr:spPr bwMode="auto">
        <a:xfrm>
          <a:off x="5219700" y="3650317"/>
          <a:ext cx="1314449" cy="92392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52</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Tayside</a:t>
          </a:r>
        </a:p>
        <a:p>
          <a:pPr algn="ctr" rtl="0">
            <a:defRPr sz="1000"/>
          </a:pPr>
          <a:r>
            <a:rPr lang="en-GB" sz="1200" b="1" i="0" u="none" strike="noStrike" baseline="0">
              <a:solidFill>
                <a:srgbClr val="800080"/>
              </a:solidFill>
              <a:latin typeface="Arial"/>
              <a:cs typeface="Arial"/>
            </a:rPr>
            <a:t>56</a:t>
          </a:r>
        </a:p>
      </xdr:txBody>
    </xdr:sp>
    <xdr:clientData/>
  </xdr:twoCellAnchor>
  <xdr:twoCellAnchor>
    <xdr:from>
      <xdr:col>1</xdr:col>
      <xdr:colOff>476250</xdr:colOff>
      <xdr:row>12</xdr:row>
      <xdr:rowOff>104776</xdr:rowOff>
    </xdr:from>
    <xdr:to>
      <xdr:col>3</xdr:col>
      <xdr:colOff>552450</xdr:colOff>
      <xdr:row>17</xdr:row>
      <xdr:rowOff>85726</xdr:rowOff>
    </xdr:to>
    <xdr:sp macro="" textlink="">
      <xdr:nvSpPr>
        <xdr:cNvPr id="53" name="Oval 134"/>
        <xdr:cNvSpPr>
          <a:spLocks noChangeArrowheads="1"/>
        </xdr:cNvSpPr>
      </xdr:nvSpPr>
      <xdr:spPr bwMode="auto">
        <a:xfrm>
          <a:off x="638175" y="2200276"/>
          <a:ext cx="1295400"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Shetland</a:t>
          </a:r>
        </a:p>
        <a:p>
          <a:pPr algn="ctr" rtl="0">
            <a:defRPr sz="1000"/>
          </a:pPr>
          <a:r>
            <a:rPr lang="en-GB" sz="1200" b="1" i="0" u="none" strike="noStrike" baseline="0">
              <a:solidFill>
                <a:srgbClr val="800080"/>
              </a:solidFill>
              <a:latin typeface="Arial"/>
              <a:cs typeface="Arial"/>
            </a:rPr>
            <a:t>*</a:t>
          </a:r>
        </a:p>
      </xdr:txBody>
    </xdr:sp>
    <xdr:clientData/>
  </xdr:twoCellAnchor>
  <xdr:twoCellAnchor>
    <xdr:from>
      <xdr:col>7</xdr:col>
      <xdr:colOff>495300</xdr:colOff>
      <xdr:row>24</xdr:row>
      <xdr:rowOff>171451</xdr:rowOff>
    </xdr:from>
    <xdr:to>
      <xdr:col>7</xdr:col>
      <xdr:colOff>595313</xdr:colOff>
      <xdr:row>33</xdr:row>
      <xdr:rowOff>2</xdr:rowOff>
    </xdr:to>
    <xdr:cxnSp macro="">
      <xdr:nvCxnSpPr>
        <xdr:cNvPr id="54" name="Straight Arrow Connector 53"/>
        <xdr:cNvCxnSpPr>
          <a:stCxn id="50" idx="4"/>
          <a:endCxn id="49" idx="0"/>
        </xdr:cNvCxnSpPr>
      </xdr:nvCxnSpPr>
      <xdr:spPr>
        <a:xfrm>
          <a:off x="4314825" y="4552951"/>
          <a:ext cx="100013" cy="154305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533399</xdr:colOff>
      <xdr:row>31</xdr:row>
      <xdr:rowOff>28576</xdr:rowOff>
    </xdr:from>
    <xdr:to>
      <xdr:col>8</xdr:col>
      <xdr:colOff>314324</xdr:colOff>
      <xdr:row>32</xdr:row>
      <xdr:rowOff>76200</xdr:rowOff>
    </xdr:to>
    <xdr:sp macro="" textlink="">
      <xdr:nvSpPr>
        <xdr:cNvPr id="58" name="Rectangle 57"/>
        <xdr:cNvSpPr/>
      </xdr:nvSpPr>
      <xdr:spPr>
        <a:xfrm>
          <a:off x="4352924" y="59340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6</a:t>
          </a:r>
        </a:p>
      </xdr:txBody>
    </xdr:sp>
    <xdr:clientData/>
  </xdr:twoCellAnchor>
  <xdr:twoCellAnchor>
    <xdr:from>
      <xdr:col>12</xdr:col>
      <xdr:colOff>104774</xdr:colOff>
      <xdr:row>19</xdr:row>
      <xdr:rowOff>158005</xdr:rowOff>
    </xdr:from>
    <xdr:to>
      <xdr:col>14</xdr:col>
      <xdr:colOff>161924</xdr:colOff>
      <xdr:row>24</xdr:row>
      <xdr:rowOff>138953</xdr:rowOff>
    </xdr:to>
    <xdr:sp macro="" textlink="">
      <xdr:nvSpPr>
        <xdr:cNvPr id="59" name="Oval 133"/>
        <xdr:cNvSpPr>
          <a:spLocks noChangeArrowheads="1"/>
        </xdr:cNvSpPr>
      </xdr:nvSpPr>
      <xdr:spPr bwMode="auto">
        <a:xfrm>
          <a:off x="6972299" y="3587005"/>
          <a:ext cx="1276350" cy="933448"/>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41</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Fife</a:t>
          </a:r>
        </a:p>
        <a:p>
          <a:pPr algn="ctr" rtl="0">
            <a:defRPr sz="1000"/>
          </a:pPr>
          <a:r>
            <a:rPr lang="en-GB" sz="1200" b="1" i="0" u="none" strike="noStrike" baseline="0">
              <a:solidFill>
                <a:srgbClr val="800080"/>
              </a:solidFill>
              <a:latin typeface="Arial"/>
              <a:cs typeface="Arial"/>
            </a:rPr>
            <a:t>38</a:t>
          </a:r>
        </a:p>
      </xdr:txBody>
    </xdr:sp>
    <xdr:clientData/>
  </xdr:twoCellAnchor>
  <xdr:twoCellAnchor>
    <xdr:from>
      <xdr:col>11</xdr:col>
      <xdr:colOff>428625</xdr:colOff>
      <xdr:row>26</xdr:row>
      <xdr:rowOff>95250</xdr:rowOff>
    </xdr:from>
    <xdr:to>
      <xdr:col>13</xdr:col>
      <xdr:colOff>523874</xdr:colOff>
      <xdr:row>32</xdr:row>
      <xdr:rowOff>24653</xdr:rowOff>
    </xdr:to>
    <xdr:sp macro="" textlink="">
      <xdr:nvSpPr>
        <xdr:cNvPr id="60" name="Oval 121"/>
        <xdr:cNvSpPr>
          <a:spLocks noChangeArrowheads="1"/>
        </xdr:cNvSpPr>
      </xdr:nvSpPr>
      <xdr:spPr bwMode="auto">
        <a:xfrm>
          <a:off x="6686550" y="4857750"/>
          <a:ext cx="1314449" cy="1072403"/>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34</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Forth Valley</a:t>
          </a:r>
        </a:p>
        <a:p>
          <a:pPr algn="ctr" rtl="0">
            <a:defRPr sz="1000"/>
          </a:pPr>
          <a:r>
            <a:rPr lang="en-GB" sz="1200" b="1" i="0" u="none" strike="noStrike" baseline="0">
              <a:solidFill>
                <a:srgbClr val="800080"/>
              </a:solidFill>
              <a:latin typeface="Arial"/>
              <a:cs typeface="Arial"/>
            </a:rPr>
            <a:t>35</a:t>
          </a:r>
        </a:p>
      </xdr:txBody>
    </xdr:sp>
    <xdr:clientData/>
  </xdr:twoCellAnchor>
  <xdr:twoCellAnchor>
    <xdr:from>
      <xdr:col>11</xdr:col>
      <xdr:colOff>342900</xdr:colOff>
      <xdr:row>21</xdr:row>
      <xdr:rowOff>85726</xdr:rowOff>
    </xdr:from>
    <xdr:to>
      <xdr:col>12</xdr:col>
      <xdr:colOff>123825</xdr:colOff>
      <xdr:row>22</xdr:row>
      <xdr:rowOff>123825</xdr:rowOff>
    </xdr:to>
    <xdr:sp macro="" textlink="">
      <xdr:nvSpPr>
        <xdr:cNvPr id="61" name="Rectangle 60"/>
        <xdr:cNvSpPr/>
      </xdr:nvSpPr>
      <xdr:spPr>
        <a:xfrm>
          <a:off x="6600825" y="3895726"/>
          <a:ext cx="3905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200" b="1">
            <a:solidFill>
              <a:srgbClr val="7030A0"/>
            </a:solidFill>
            <a:latin typeface="Arial" pitchFamily="34" charset="0"/>
            <a:cs typeface="Arial" pitchFamily="34" charset="0"/>
          </a:endParaRPr>
        </a:p>
      </xdr:txBody>
    </xdr:sp>
    <xdr:clientData/>
  </xdr:twoCellAnchor>
  <xdr:twoCellAnchor>
    <xdr:from>
      <xdr:col>0</xdr:col>
      <xdr:colOff>28575</xdr:colOff>
      <xdr:row>4</xdr:row>
      <xdr:rowOff>0</xdr:rowOff>
    </xdr:from>
    <xdr:to>
      <xdr:col>13</xdr:col>
      <xdr:colOff>542924</xdr:colOff>
      <xdr:row>5</xdr:row>
      <xdr:rowOff>76200</xdr:rowOff>
    </xdr:to>
    <xdr:sp macro="" textlink="">
      <xdr:nvSpPr>
        <xdr:cNvPr id="62" name="Pentagon 61"/>
        <xdr:cNvSpPr/>
      </xdr:nvSpPr>
      <xdr:spPr>
        <a:xfrm flipH="1">
          <a:off x="28575" y="571500"/>
          <a:ext cx="7991474" cy="266700"/>
        </a:xfrm>
        <a:prstGeom prst="homePlat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latin typeface="Arial" pitchFamily="34" charset="0"/>
              <a:cs typeface="Arial" pitchFamily="34" charset="0"/>
            </a:rPr>
            <a:t>Activity</a:t>
          </a:r>
          <a:r>
            <a:rPr lang="en-GB" sz="1600" b="1" baseline="0"/>
            <a:t> </a:t>
          </a:r>
          <a:endParaRPr lang="en-GB" sz="1600" b="1"/>
        </a:p>
      </xdr:txBody>
    </xdr:sp>
    <xdr:clientData/>
  </xdr:twoCellAnchor>
  <xdr:twoCellAnchor>
    <xdr:from>
      <xdr:col>1</xdr:col>
      <xdr:colOff>38100</xdr:colOff>
      <xdr:row>19</xdr:row>
      <xdr:rowOff>76201</xdr:rowOff>
    </xdr:from>
    <xdr:to>
      <xdr:col>3</xdr:col>
      <xdr:colOff>114300</xdr:colOff>
      <xdr:row>24</xdr:row>
      <xdr:rowOff>57151</xdr:rowOff>
    </xdr:to>
    <xdr:sp macro="" textlink="">
      <xdr:nvSpPr>
        <xdr:cNvPr id="65" name="Oval 134"/>
        <xdr:cNvSpPr>
          <a:spLocks noChangeArrowheads="1"/>
        </xdr:cNvSpPr>
      </xdr:nvSpPr>
      <xdr:spPr bwMode="auto">
        <a:xfrm>
          <a:off x="200025" y="3505201"/>
          <a:ext cx="1295400"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Orkney</a:t>
          </a:r>
        </a:p>
        <a:p>
          <a:pPr algn="ctr" rtl="0">
            <a:defRPr sz="1000"/>
          </a:pPr>
          <a:r>
            <a:rPr lang="en-GB" sz="1200" b="1" i="0" u="none" strike="noStrike" baseline="0">
              <a:solidFill>
                <a:srgbClr val="800080"/>
              </a:solidFill>
              <a:latin typeface="Arial"/>
              <a:cs typeface="Arial"/>
            </a:rPr>
            <a:t>6</a:t>
          </a:r>
        </a:p>
      </xdr:txBody>
    </xdr:sp>
    <xdr:clientData/>
  </xdr:twoCellAnchor>
  <xdr:twoCellAnchor>
    <xdr:from>
      <xdr:col>13</xdr:col>
      <xdr:colOff>19050</xdr:colOff>
      <xdr:row>21</xdr:row>
      <xdr:rowOff>95251</xdr:rowOff>
    </xdr:from>
    <xdr:to>
      <xdr:col>13</xdr:col>
      <xdr:colOff>409575</xdr:colOff>
      <xdr:row>22</xdr:row>
      <xdr:rowOff>133350</xdr:rowOff>
    </xdr:to>
    <xdr:sp macro="" textlink="">
      <xdr:nvSpPr>
        <xdr:cNvPr id="66" name="Rectangle 65"/>
        <xdr:cNvSpPr/>
      </xdr:nvSpPr>
      <xdr:spPr>
        <a:xfrm>
          <a:off x="7496175" y="3905251"/>
          <a:ext cx="3905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200" b="1">
            <a:solidFill>
              <a:srgbClr val="7030A0"/>
            </a:solidFill>
            <a:latin typeface="Arial" pitchFamily="34" charset="0"/>
            <a:cs typeface="Arial" pitchFamily="34" charset="0"/>
          </a:endParaRPr>
        </a:p>
      </xdr:txBody>
    </xdr:sp>
    <xdr:clientData/>
  </xdr:twoCellAnchor>
  <xdr:twoCellAnchor>
    <xdr:from>
      <xdr:col>11</xdr:col>
      <xdr:colOff>209550</xdr:colOff>
      <xdr:row>13</xdr:row>
      <xdr:rowOff>19051</xdr:rowOff>
    </xdr:from>
    <xdr:to>
      <xdr:col>13</xdr:col>
      <xdr:colOff>285750</xdr:colOff>
      <xdr:row>17</xdr:row>
      <xdr:rowOff>180977</xdr:rowOff>
    </xdr:to>
    <xdr:sp macro="" textlink="">
      <xdr:nvSpPr>
        <xdr:cNvPr id="69" name="Oval 134"/>
        <xdr:cNvSpPr>
          <a:spLocks noChangeArrowheads="1"/>
        </xdr:cNvSpPr>
      </xdr:nvSpPr>
      <xdr:spPr bwMode="auto">
        <a:xfrm>
          <a:off x="6467475" y="2305051"/>
          <a:ext cx="1295400" cy="923926"/>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D&amp;G</a:t>
          </a:r>
        </a:p>
        <a:p>
          <a:pPr algn="ctr" rtl="0">
            <a:defRPr sz="1000"/>
          </a:pPr>
          <a:r>
            <a:rPr lang="en-GB" sz="1200" b="1" i="0" u="none" strike="noStrike" baseline="0">
              <a:solidFill>
                <a:srgbClr val="800080"/>
              </a:solidFill>
              <a:latin typeface="Arial"/>
              <a:cs typeface="Arial"/>
            </a:rPr>
            <a:t>5</a:t>
          </a:r>
        </a:p>
      </xdr:txBody>
    </xdr:sp>
    <xdr:clientData/>
  </xdr:twoCellAnchor>
  <xdr:twoCellAnchor>
    <xdr:from>
      <xdr:col>9</xdr:col>
      <xdr:colOff>167527</xdr:colOff>
      <xdr:row>7</xdr:row>
      <xdr:rowOff>178175</xdr:rowOff>
    </xdr:from>
    <xdr:to>
      <xdr:col>11</xdr:col>
      <xdr:colOff>248209</xdr:colOff>
      <xdr:row>12</xdr:row>
      <xdr:rowOff>159125</xdr:rowOff>
    </xdr:to>
    <xdr:sp macro="" textlink="">
      <xdr:nvSpPr>
        <xdr:cNvPr id="70" name="Oval 134"/>
        <xdr:cNvSpPr>
          <a:spLocks noChangeArrowheads="1"/>
        </xdr:cNvSpPr>
      </xdr:nvSpPr>
      <xdr:spPr bwMode="auto">
        <a:xfrm>
          <a:off x="5206252" y="1321175"/>
          <a:ext cx="1299882"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Borders</a:t>
          </a:r>
        </a:p>
        <a:p>
          <a:pPr algn="ctr" rtl="0">
            <a:defRPr sz="1000"/>
          </a:pPr>
          <a:r>
            <a:rPr lang="en-GB" sz="1200" b="1" i="0" u="none" strike="noStrike" baseline="0">
              <a:solidFill>
                <a:srgbClr val="800080"/>
              </a:solidFill>
              <a:latin typeface="Arial"/>
              <a:cs typeface="Arial"/>
            </a:rPr>
            <a:t>6</a:t>
          </a:r>
        </a:p>
      </xdr:txBody>
    </xdr:sp>
    <xdr:clientData/>
  </xdr:twoCellAnchor>
  <xdr:twoCellAnchor>
    <xdr:from>
      <xdr:col>3</xdr:col>
      <xdr:colOff>565897</xdr:colOff>
      <xdr:row>7</xdr:row>
      <xdr:rowOff>86286</xdr:rowOff>
    </xdr:from>
    <xdr:to>
      <xdr:col>6</xdr:col>
      <xdr:colOff>32497</xdr:colOff>
      <xdr:row>13</xdr:row>
      <xdr:rowOff>22971</xdr:rowOff>
    </xdr:to>
    <xdr:sp macro="" textlink="">
      <xdr:nvSpPr>
        <xdr:cNvPr id="71" name="Oval 134"/>
        <xdr:cNvSpPr>
          <a:spLocks noChangeArrowheads="1"/>
        </xdr:cNvSpPr>
      </xdr:nvSpPr>
      <xdr:spPr bwMode="auto">
        <a:xfrm>
          <a:off x="1947022" y="1229286"/>
          <a:ext cx="1295400" cy="107968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Western Isles</a:t>
          </a:r>
        </a:p>
        <a:p>
          <a:pPr algn="ctr" rtl="0">
            <a:defRPr sz="1000"/>
          </a:pPr>
          <a:r>
            <a:rPr lang="en-GB" sz="1200" b="1" i="0" u="none" strike="noStrike" baseline="0">
              <a:solidFill>
                <a:srgbClr val="800080"/>
              </a:solidFill>
              <a:latin typeface="Arial"/>
              <a:cs typeface="Arial"/>
            </a:rPr>
            <a:t>*</a:t>
          </a:r>
        </a:p>
      </xdr:txBody>
    </xdr:sp>
    <xdr:clientData/>
  </xdr:twoCellAnchor>
  <xdr:twoCellAnchor>
    <xdr:from>
      <xdr:col>11</xdr:col>
      <xdr:colOff>276224</xdr:colOff>
      <xdr:row>21</xdr:row>
      <xdr:rowOff>111780</xdr:rowOff>
    </xdr:from>
    <xdr:to>
      <xdr:col>12</xdr:col>
      <xdr:colOff>104774</xdr:colOff>
      <xdr:row>22</xdr:row>
      <xdr:rowOff>53229</xdr:rowOff>
    </xdr:to>
    <xdr:cxnSp macro="">
      <xdr:nvCxnSpPr>
        <xdr:cNvPr id="73" name="Straight Arrow Connector 72"/>
        <xdr:cNvCxnSpPr>
          <a:stCxn id="52" idx="6"/>
          <a:endCxn id="59" idx="2"/>
        </xdr:cNvCxnSpPr>
      </xdr:nvCxnSpPr>
      <xdr:spPr>
        <a:xfrm>
          <a:off x="6534149" y="4112280"/>
          <a:ext cx="438150" cy="13194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11</xdr:col>
      <xdr:colOff>333374</xdr:colOff>
      <xdr:row>20</xdr:row>
      <xdr:rowOff>114301</xdr:rowOff>
    </xdr:from>
    <xdr:to>
      <xdr:col>12</xdr:col>
      <xdr:colOff>114299</xdr:colOff>
      <xdr:row>21</xdr:row>
      <xdr:rowOff>161925</xdr:rowOff>
    </xdr:to>
    <xdr:sp macro="" textlink="">
      <xdr:nvSpPr>
        <xdr:cNvPr id="74" name="Rectangle 73"/>
        <xdr:cNvSpPr/>
      </xdr:nvSpPr>
      <xdr:spPr>
        <a:xfrm>
          <a:off x="6591299" y="373380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3</a:t>
          </a:r>
        </a:p>
      </xdr:txBody>
    </xdr:sp>
    <xdr:clientData/>
  </xdr:twoCellAnchor>
  <xdr:twoCellAnchor>
    <xdr:from>
      <xdr:col>5</xdr:col>
      <xdr:colOff>57990</xdr:colOff>
      <xdr:row>24</xdr:row>
      <xdr:rowOff>31961</xdr:rowOff>
    </xdr:from>
    <xdr:to>
      <xdr:col>7</xdr:col>
      <xdr:colOff>70983</xdr:colOff>
      <xdr:row>31</xdr:row>
      <xdr:rowOff>142876</xdr:rowOff>
    </xdr:to>
    <xdr:cxnSp macro="">
      <xdr:nvCxnSpPr>
        <xdr:cNvPr id="80" name="Straight Arrow Connector 79"/>
        <xdr:cNvCxnSpPr>
          <a:stCxn id="50" idx="3"/>
          <a:endCxn id="46" idx="0"/>
        </xdr:cNvCxnSpPr>
      </xdr:nvCxnSpPr>
      <xdr:spPr>
        <a:xfrm flipH="1">
          <a:off x="2658315" y="4413461"/>
          <a:ext cx="1232193" cy="1444415"/>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xdr:col>
      <xdr:colOff>419099</xdr:colOff>
      <xdr:row>29</xdr:row>
      <xdr:rowOff>104776</xdr:rowOff>
    </xdr:from>
    <xdr:to>
      <xdr:col>6</xdr:col>
      <xdr:colOff>200024</xdr:colOff>
      <xdr:row>30</xdr:row>
      <xdr:rowOff>152400</xdr:rowOff>
    </xdr:to>
    <xdr:sp macro="" textlink="">
      <xdr:nvSpPr>
        <xdr:cNvPr id="82" name="Rectangle 81"/>
        <xdr:cNvSpPr/>
      </xdr:nvSpPr>
      <xdr:spPr>
        <a:xfrm>
          <a:off x="3019424" y="56292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7</a:t>
          </a:r>
        </a:p>
      </xdr:txBody>
    </xdr:sp>
    <xdr:clientData/>
  </xdr:twoCellAnchor>
  <xdr:twoCellAnchor>
    <xdr:from>
      <xdr:col>4</xdr:col>
      <xdr:colOff>36418</xdr:colOff>
      <xdr:row>28</xdr:row>
      <xdr:rowOff>165569</xdr:rowOff>
    </xdr:from>
    <xdr:to>
      <xdr:col>7</xdr:col>
      <xdr:colOff>160893</xdr:colOff>
      <xdr:row>33</xdr:row>
      <xdr:rowOff>132518</xdr:rowOff>
    </xdr:to>
    <xdr:cxnSp macro="">
      <xdr:nvCxnSpPr>
        <xdr:cNvPr id="39" name="Straight Arrow Connector 38"/>
        <xdr:cNvCxnSpPr>
          <a:stCxn id="47" idx="6"/>
          <a:endCxn id="49" idx="1"/>
        </xdr:cNvCxnSpPr>
      </xdr:nvCxnSpPr>
      <xdr:spPr>
        <a:xfrm>
          <a:off x="2027143" y="5499569"/>
          <a:ext cx="1953275" cy="91944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180974</xdr:colOff>
      <xdr:row>27</xdr:row>
      <xdr:rowOff>133351</xdr:rowOff>
    </xdr:from>
    <xdr:to>
      <xdr:col>4</xdr:col>
      <xdr:colOff>571499</xdr:colOff>
      <xdr:row>28</xdr:row>
      <xdr:rowOff>180975</xdr:rowOff>
    </xdr:to>
    <xdr:sp macro="" textlink="">
      <xdr:nvSpPr>
        <xdr:cNvPr id="44" name="Rectangle 43"/>
        <xdr:cNvSpPr/>
      </xdr:nvSpPr>
      <xdr:spPr>
        <a:xfrm>
          <a:off x="2171699" y="52768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200" b="1">
            <a:solidFill>
              <a:srgbClr val="7030A0"/>
            </a:solidFill>
            <a:latin typeface="Arial" pitchFamily="34" charset="0"/>
            <a:cs typeface="Arial" pitchFamily="34" charset="0"/>
          </a:endParaRPr>
        </a:p>
      </xdr:txBody>
    </xdr:sp>
    <xdr:clientData/>
  </xdr:twoCellAnchor>
  <xdr:twoCellAnchor>
    <xdr:from>
      <xdr:col>6</xdr:col>
      <xdr:colOff>514349</xdr:colOff>
      <xdr:row>31</xdr:row>
      <xdr:rowOff>161926</xdr:rowOff>
    </xdr:from>
    <xdr:to>
      <xdr:col>7</xdr:col>
      <xdr:colOff>295274</xdr:colOff>
      <xdr:row>33</xdr:row>
      <xdr:rowOff>19050</xdr:rowOff>
    </xdr:to>
    <xdr:sp macro="" textlink="">
      <xdr:nvSpPr>
        <xdr:cNvPr id="45" name="Rectangle 44"/>
        <xdr:cNvSpPr/>
      </xdr:nvSpPr>
      <xdr:spPr>
        <a:xfrm>
          <a:off x="3724274" y="606742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8</xdr:col>
      <xdr:colOff>310016</xdr:colOff>
      <xdr:row>24</xdr:row>
      <xdr:rowOff>31961</xdr:rowOff>
    </xdr:from>
    <xdr:to>
      <xdr:col>12</xdr:col>
      <xdr:colOff>11522</xdr:colOff>
      <xdr:row>27</xdr:row>
      <xdr:rowOff>61800</xdr:rowOff>
    </xdr:to>
    <xdr:cxnSp macro="">
      <xdr:nvCxnSpPr>
        <xdr:cNvPr id="40" name="Straight Arrow Connector 39"/>
        <xdr:cNvCxnSpPr>
          <a:stCxn id="60" idx="1"/>
          <a:endCxn id="50" idx="5"/>
        </xdr:cNvCxnSpPr>
      </xdr:nvCxnSpPr>
      <xdr:spPr>
        <a:xfrm flipH="1" flipV="1">
          <a:off x="4739141" y="4603961"/>
          <a:ext cx="2139906" cy="601339"/>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8</xdr:col>
      <xdr:colOff>361949</xdr:colOff>
      <xdr:row>25</xdr:row>
      <xdr:rowOff>19051</xdr:rowOff>
    </xdr:from>
    <xdr:to>
      <xdr:col>9</xdr:col>
      <xdr:colOff>142874</xdr:colOff>
      <xdr:row>26</xdr:row>
      <xdr:rowOff>66675</xdr:rowOff>
    </xdr:to>
    <xdr:sp macro="" textlink="">
      <xdr:nvSpPr>
        <xdr:cNvPr id="43" name="Rectangle 42"/>
        <xdr:cNvSpPr/>
      </xdr:nvSpPr>
      <xdr:spPr>
        <a:xfrm>
          <a:off x="4791074" y="4781551"/>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7</xdr:col>
      <xdr:colOff>485775</xdr:colOff>
      <xdr:row>10</xdr:row>
      <xdr:rowOff>142876</xdr:rowOff>
    </xdr:from>
    <xdr:to>
      <xdr:col>7</xdr:col>
      <xdr:colOff>495300</xdr:colOff>
      <xdr:row>19</xdr:row>
      <xdr:rowOff>171452</xdr:rowOff>
    </xdr:to>
    <xdr:cxnSp macro="">
      <xdr:nvCxnSpPr>
        <xdr:cNvPr id="56" name="Straight Arrow Connector 55"/>
        <xdr:cNvCxnSpPr>
          <a:stCxn id="50" idx="0"/>
          <a:endCxn id="48" idx="4"/>
        </xdr:cNvCxnSpPr>
      </xdr:nvCxnSpPr>
      <xdr:spPr>
        <a:xfrm flipH="1" flipV="1">
          <a:off x="4305300" y="2047876"/>
          <a:ext cx="9525" cy="1743076"/>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533399</xdr:colOff>
      <xdr:row>11</xdr:row>
      <xdr:rowOff>104776</xdr:rowOff>
    </xdr:from>
    <xdr:to>
      <xdr:col>8</xdr:col>
      <xdr:colOff>314324</xdr:colOff>
      <xdr:row>12</xdr:row>
      <xdr:rowOff>152400</xdr:rowOff>
    </xdr:to>
    <xdr:sp macro="" textlink="">
      <xdr:nvSpPr>
        <xdr:cNvPr id="77" name="Rectangle 76"/>
        <xdr:cNvSpPr/>
      </xdr:nvSpPr>
      <xdr:spPr>
        <a:xfrm>
          <a:off x="4352924" y="22002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8</xdr:col>
      <xdr:colOff>420132</xdr:colOff>
      <xdr:row>24</xdr:row>
      <xdr:rowOff>2242</xdr:rowOff>
    </xdr:from>
    <xdr:to>
      <xdr:col>10</xdr:col>
      <xdr:colOff>228600</xdr:colOff>
      <xdr:row>33</xdr:row>
      <xdr:rowOff>132518</xdr:rowOff>
    </xdr:to>
    <xdr:cxnSp macro="">
      <xdr:nvCxnSpPr>
        <xdr:cNvPr id="91" name="Straight Arrow Connector 90"/>
        <xdr:cNvCxnSpPr>
          <a:stCxn id="52" idx="4"/>
          <a:endCxn id="49" idx="7"/>
        </xdr:cNvCxnSpPr>
      </xdr:nvCxnSpPr>
      <xdr:spPr>
        <a:xfrm flipH="1">
          <a:off x="4849257" y="4574242"/>
          <a:ext cx="1027668" cy="1844776"/>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8</xdr:col>
      <xdr:colOff>171449</xdr:colOff>
      <xdr:row>31</xdr:row>
      <xdr:rowOff>66676</xdr:rowOff>
    </xdr:from>
    <xdr:to>
      <xdr:col>8</xdr:col>
      <xdr:colOff>561974</xdr:colOff>
      <xdr:row>32</xdr:row>
      <xdr:rowOff>114300</xdr:rowOff>
    </xdr:to>
    <xdr:sp macro="" textlink="">
      <xdr:nvSpPr>
        <xdr:cNvPr id="94" name="Rectangle 93"/>
        <xdr:cNvSpPr/>
      </xdr:nvSpPr>
      <xdr:spPr>
        <a:xfrm>
          <a:off x="4600574" y="59721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3</xdr:col>
      <xdr:colOff>456311</xdr:colOff>
      <xdr:row>22</xdr:row>
      <xdr:rowOff>76202</xdr:rowOff>
    </xdr:from>
    <xdr:to>
      <xdr:col>6</xdr:col>
      <xdr:colOff>504825</xdr:colOff>
      <xdr:row>27</xdr:row>
      <xdr:rowOff>29412</xdr:rowOff>
    </xdr:to>
    <xdr:cxnSp macro="">
      <xdr:nvCxnSpPr>
        <xdr:cNvPr id="95" name="Straight Arrow Connector 94"/>
        <xdr:cNvCxnSpPr>
          <a:stCxn id="50" idx="2"/>
          <a:endCxn id="47" idx="7"/>
        </xdr:cNvCxnSpPr>
      </xdr:nvCxnSpPr>
      <xdr:spPr>
        <a:xfrm flipH="1">
          <a:off x="1837436" y="4267202"/>
          <a:ext cx="1877314" cy="90571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xdr:col>
      <xdr:colOff>476249</xdr:colOff>
      <xdr:row>24</xdr:row>
      <xdr:rowOff>161926</xdr:rowOff>
    </xdr:from>
    <xdr:to>
      <xdr:col>4</xdr:col>
      <xdr:colOff>257174</xdr:colOff>
      <xdr:row>26</xdr:row>
      <xdr:rowOff>19050</xdr:rowOff>
    </xdr:to>
    <xdr:sp macro="" textlink="">
      <xdr:nvSpPr>
        <xdr:cNvPr id="98" name="Rectangle 97"/>
        <xdr:cNvSpPr/>
      </xdr:nvSpPr>
      <xdr:spPr>
        <a:xfrm>
          <a:off x="1857374" y="473392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2</a:t>
          </a:r>
        </a:p>
      </xdr:txBody>
    </xdr:sp>
    <xdr:clientData/>
  </xdr:twoCellAnchor>
  <xdr:twoCellAnchor>
    <xdr:from>
      <xdr:col>5</xdr:col>
      <xdr:colOff>452390</xdr:colOff>
      <xdr:row>12</xdr:row>
      <xdr:rowOff>55355</xdr:rowOff>
    </xdr:from>
    <xdr:to>
      <xdr:col>7</xdr:col>
      <xdr:colOff>70983</xdr:colOff>
      <xdr:row>20</xdr:row>
      <xdr:rowOff>120442</xdr:rowOff>
    </xdr:to>
    <xdr:cxnSp macro="">
      <xdr:nvCxnSpPr>
        <xdr:cNvPr id="99" name="Straight Arrow Connector 98"/>
        <xdr:cNvCxnSpPr>
          <a:stCxn id="50" idx="1"/>
          <a:endCxn id="71" idx="5"/>
        </xdr:cNvCxnSpPr>
      </xdr:nvCxnSpPr>
      <xdr:spPr>
        <a:xfrm flipH="1" flipV="1">
          <a:off x="3052715" y="2341355"/>
          <a:ext cx="837793" cy="1589087"/>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xdr:col>
      <xdr:colOff>123824</xdr:colOff>
      <xdr:row>13</xdr:row>
      <xdr:rowOff>28576</xdr:rowOff>
    </xdr:from>
    <xdr:to>
      <xdr:col>5</xdr:col>
      <xdr:colOff>514349</xdr:colOff>
      <xdr:row>14</xdr:row>
      <xdr:rowOff>76200</xdr:rowOff>
    </xdr:to>
    <xdr:sp macro="" textlink="">
      <xdr:nvSpPr>
        <xdr:cNvPr id="102" name="Rectangle 101"/>
        <xdr:cNvSpPr/>
      </xdr:nvSpPr>
      <xdr:spPr>
        <a:xfrm>
          <a:off x="2724149" y="2505076"/>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sr.scot.nhs.uk/Reports/Main.html" TargetMode="Externa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sheetPr codeName="Sheet1"/>
  <dimension ref="A2:O28"/>
  <sheetViews>
    <sheetView showGridLines="0" tabSelected="1" zoomScaleNormal="100" workbookViewId="0">
      <selection activeCell="B4" sqref="B4"/>
    </sheetView>
  </sheetViews>
  <sheetFormatPr defaultRowHeight="15"/>
  <cols>
    <col min="1" max="1" width="17.7109375" customWidth="1"/>
    <col min="2" max="2" width="124.140625" customWidth="1"/>
    <col min="3" max="11" width="12.42578125" customWidth="1"/>
  </cols>
  <sheetData>
    <row r="2" spans="1:12">
      <c r="A2" s="191" t="s">
        <v>140</v>
      </c>
    </row>
    <row r="4" spans="1:12" ht="15.75">
      <c r="A4" s="187" t="s">
        <v>253</v>
      </c>
    </row>
    <row r="6" spans="1:12" ht="39" customHeight="1">
      <c r="A6" s="188" t="s">
        <v>125</v>
      </c>
      <c r="B6" s="472" t="s">
        <v>126</v>
      </c>
      <c r="C6" s="473"/>
      <c r="D6" s="473"/>
      <c r="E6" s="473"/>
      <c r="F6" s="473"/>
      <c r="G6" s="473"/>
      <c r="H6" s="473"/>
      <c r="L6" s="16"/>
    </row>
    <row r="7" spans="1:12" ht="40.5" customHeight="1">
      <c r="A7" s="299" t="s">
        <v>129</v>
      </c>
      <c r="B7" s="474" t="s">
        <v>254</v>
      </c>
      <c r="C7" s="474"/>
      <c r="D7" s="474"/>
      <c r="E7" s="474"/>
      <c r="F7" s="474"/>
      <c r="G7" s="474"/>
      <c r="H7" s="474"/>
    </row>
    <row r="8" spans="1:12" ht="40.5" customHeight="1">
      <c r="A8" s="299" t="s">
        <v>130</v>
      </c>
      <c r="B8" s="474" t="s">
        <v>255</v>
      </c>
      <c r="C8" s="474"/>
      <c r="D8" s="474"/>
      <c r="E8" s="474"/>
      <c r="F8" s="474"/>
      <c r="G8" s="474"/>
      <c r="H8" s="474"/>
    </row>
    <row r="9" spans="1:12" ht="40.5" customHeight="1">
      <c r="A9" s="299" t="s">
        <v>214</v>
      </c>
      <c r="B9" s="474" t="s">
        <v>256</v>
      </c>
      <c r="C9" s="474"/>
      <c r="D9" s="474"/>
      <c r="E9" s="474"/>
      <c r="F9" s="474"/>
      <c r="G9" s="474"/>
      <c r="H9" s="474"/>
    </row>
    <row r="10" spans="1:12" ht="40.5" customHeight="1">
      <c r="A10" s="299" t="s">
        <v>131</v>
      </c>
      <c r="B10" s="475" t="s">
        <v>216</v>
      </c>
      <c r="C10" s="476"/>
      <c r="D10" s="476"/>
      <c r="E10" s="476"/>
      <c r="F10" s="476"/>
      <c r="G10" s="476"/>
      <c r="H10" s="477"/>
    </row>
    <row r="11" spans="1:12" s="347" customFormat="1" ht="40.5" customHeight="1">
      <c r="A11" s="299" t="s">
        <v>215</v>
      </c>
      <c r="B11" s="478" t="s">
        <v>265</v>
      </c>
      <c r="C11" s="479"/>
      <c r="D11" s="479"/>
      <c r="E11" s="479"/>
      <c r="F11" s="479"/>
      <c r="G11" s="479"/>
      <c r="H11" s="480"/>
    </row>
    <row r="12" spans="1:12" ht="40.5" customHeight="1">
      <c r="A12" s="299" t="s">
        <v>132</v>
      </c>
      <c r="B12" s="474" t="s">
        <v>257</v>
      </c>
      <c r="C12" s="474"/>
      <c r="D12" s="474"/>
      <c r="E12" s="474"/>
      <c r="F12" s="474"/>
      <c r="G12" s="474"/>
      <c r="H12" s="474"/>
    </row>
    <row r="13" spans="1:12" s="347" customFormat="1" ht="40.5" customHeight="1">
      <c r="A13" s="299" t="s">
        <v>133</v>
      </c>
      <c r="B13" s="474" t="s">
        <v>258</v>
      </c>
      <c r="C13" s="474"/>
      <c r="D13" s="474"/>
      <c r="E13" s="474"/>
      <c r="F13" s="474"/>
      <c r="G13" s="474"/>
      <c r="H13" s="474"/>
    </row>
    <row r="14" spans="1:12" ht="40.5" customHeight="1">
      <c r="A14" s="189" t="s">
        <v>134</v>
      </c>
      <c r="B14" s="474" t="s">
        <v>259</v>
      </c>
      <c r="C14" s="474"/>
      <c r="D14" s="474"/>
      <c r="E14" s="474"/>
      <c r="F14" s="474"/>
      <c r="G14" s="474"/>
      <c r="H14" s="474"/>
    </row>
    <row r="15" spans="1:12" ht="40.5" customHeight="1">
      <c r="A15" s="189" t="s">
        <v>135</v>
      </c>
      <c r="B15" s="474" t="s">
        <v>260</v>
      </c>
      <c r="C15" s="474"/>
      <c r="D15" s="474"/>
      <c r="E15" s="474"/>
      <c r="F15" s="474"/>
      <c r="G15" s="474"/>
      <c r="H15" s="474"/>
    </row>
    <row r="16" spans="1:12" ht="40.5" customHeight="1">
      <c r="A16" s="189" t="s">
        <v>136</v>
      </c>
      <c r="B16" s="474" t="s">
        <v>261</v>
      </c>
      <c r="C16" s="474"/>
      <c r="D16" s="474"/>
      <c r="E16" s="474"/>
      <c r="F16" s="474"/>
      <c r="G16" s="474"/>
      <c r="H16" s="474"/>
    </row>
    <row r="17" spans="1:15" ht="40.5" customHeight="1">
      <c r="A17" s="189" t="s">
        <v>137</v>
      </c>
      <c r="B17" s="474" t="s">
        <v>262</v>
      </c>
      <c r="C17" s="474"/>
      <c r="D17" s="474"/>
      <c r="E17" s="474"/>
      <c r="F17" s="474"/>
      <c r="G17" s="474"/>
      <c r="H17" s="474"/>
    </row>
    <row r="18" spans="1:15" ht="40.5" customHeight="1">
      <c r="A18" s="189" t="s">
        <v>138</v>
      </c>
      <c r="B18" s="474" t="s">
        <v>263</v>
      </c>
      <c r="C18" s="474"/>
      <c r="D18" s="474"/>
      <c r="E18" s="474"/>
      <c r="F18" s="474"/>
      <c r="G18" s="474"/>
      <c r="H18" s="474"/>
    </row>
    <row r="19" spans="1:15" ht="40.5" customHeight="1">
      <c r="A19" s="189" t="s">
        <v>139</v>
      </c>
      <c r="B19" s="474" t="s">
        <v>264</v>
      </c>
      <c r="C19" s="474"/>
      <c r="D19" s="474"/>
      <c r="E19" s="474"/>
      <c r="F19" s="474"/>
      <c r="G19" s="474"/>
      <c r="H19" s="474"/>
    </row>
    <row r="20" spans="1:15" ht="40.5" customHeight="1">
      <c r="A20" s="299" t="s">
        <v>153</v>
      </c>
      <c r="B20" s="474" t="s">
        <v>127</v>
      </c>
      <c r="C20" s="474"/>
      <c r="D20" s="474"/>
      <c r="E20" s="474"/>
      <c r="F20" s="474"/>
      <c r="G20" s="474"/>
      <c r="H20" s="474"/>
    </row>
    <row r="21" spans="1:15" ht="40.5" customHeight="1">
      <c r="A21" s="299" t="s">
        <v>154</v>
      </c>
      <c r="B21" s="474" t="s">
        <v>128</v>
      </c>
      <c r="C21" s="474"/>
      <c r="D21" s="474"/>
      <c r="E21" s="474"/>
      <c r="F21" s="474"/>
      <c r="G21" s="474"/>
      <c r="H21" s="474"/>
      <c r="O21" s="190"/>
    </row>
    <row r="22" spans="1:15" s="111" customFormat="1"/>
    <row r="23" spans="1:15" s="111" customFormat="1"/>
    <row r="24" spans="1:15" s="111" customFormat="1"/>
    <row r="25" spans="1:15" s="111" customFormat="1"/>
    <row r="26" spans="1:15" s="111" customFormat="1"/>
    <row r="27" spans="1:15" s="111" customFormat="1"/>
    <row r="28" spans="1:15" s="111" customFormat="1"/>
  </sheetData>
  <customSheetViews>
    <customSheetView guid="{37EBF6B8-25A0-4EFC-9608-366FD1E6584D}" showGridLines="0">
      <selection activeCell="R5" sqref="R5"/>
      <pageMargins left="0.7" right="0.7" top="0.75" bottom="0.75" header="0.3" footer="0.3"/>
      <pageSetup paperSize="9" orientation="portrait" horizontalDpi="90" verticalDpi="90" r:id="rId1"/>
    </customSheetView>
  </customSheetViews>
  <mergeCells count="16">
    <mergeCell ref="B21:H21"/>
    <mergeCell ref="B16:H16"/>
    <mergeCell ref="B17:H17"/>
    <mergeCell ref="B18:H18"/>
    <mergeCell ref="B19:H19"/>
    <mergeCell ref="B20:H20"/>
    <mergeCell ref="B11:H11"/>
    <mergeCell ref="B12:H12"/>
    <mergeCell ref="B13:H13"/>
    <mergeCell ref="B14:H14"/>
    <mergeCell ref="B15:H15"/>
    <mergeCell ref="B6:H6"/>
    <mergeCell ref="B7:H7"/>
    <mergeCell ref="B8:H8"/>
    <mergeCell ref="B9:H9"/>
    <mergeCell ref="B10:H10"/>
  </mergeCells>
  <hyperlinks>
    <hyperlink ref="A20" location="AppendixTableA!A1" display="Appendix Table A"/>
    <hyperlink ref="A21" location="AppendixTableB!A1" display="Table 2"/>
    <hyperlink ref="A7" location="'Table 1'!A1" display="Table 3"/>
    <hyperlink ref="A8" location="'Table 2'!A1" display="Table 2"/>
    <hyperlink ref="A13" location="'Chart 2'!A1" display="Chart 2"/>
    <hyperlink ref="A12" location="'Chart 1'!A1" display="Chart 1"/>
    <hyperlink ref="A14" location="'Chart 3'!A1" display="Chart 3"/>
    <hyperlink ref="A15" location="'Chart 4'!A1" display="Chart 4"/>
    <hyperlink ref="A16" location="'Chart 5'!A1" display="Chart 5"/>
    <hyperlink ref="A17" location="'Chart 6'!A1" display="Chart 6"/>
    <hyperlink ref="A18" location="'Chart 7'!A1" display="Chart 7"/>
    <hyperlink ref="A19" location="'Chart 8'!A1" display="Chart 8"/>
    <hyperlink ref="A2" r:id="rId2"/>
    <hyperlink ref="A9" location="'Figure 1 Incidence (Map) blue'!A1" display="Figure 1"/>
    <hyperlink ref="A11" location="'Figure 3'!A1" display="Figure 3 "/>
  </hyperlinks>
  <pageMargins left="0.7" right="0.7" top="0.75" bottom="0.75" header="0.3" footer="0.3"/>
  <pageSetup paperSize="9" scale="61" orientation="portrait" r:id="rId3"/>
</worksheet>
</file>

<file path=xl/worksheets/sheet10.xml><?xml version="1.0" encoding="utf-8"?>
<worksheet xmlns="http://schemas.openxmlformats.org/spreadsheetml/2006/main" xmlns:r="http://schemas.openxmlformats.org/officeDocument/2006/relationships">
  <sheetPr codeName="Sheet35"/>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7"/>
  <dimension ref="A1:AA24"/>
  <sheetViews>
    <sheetView showGridLines="0" topLeftCell="A3" workbookViewId="0">
      <selection activeCell="O23" sqref="O23"/>
    </sheetView>
  </sheetViews>
  <sheetFormatPr defaultRowHeight="15"/>
  <cols>
    <col min="1" max="1" width="14.28515625" customWidth="1"/>
    <col min="2" max="13" width="7.42578125" customWidth="1"/>
    <col min="14" max="14" width="1.5703125" customWidth="1"/>
    <col min="15" max="15" width="14.140625" customWidth="1"/>
    <col min="16" max="27" width="7.140625" customWidth="1"/>
  </cols>
  <sheetData>
    <row r="1" spans="1:27" ht="15.75" customHeight="1"/>
    <row r="2" spans="1:27" ht="18.75" customHeight="1">
      <c r="A2" s="528" t="s">
        <v>282</v>
      </c>
      <c r="B2" s="528"/>
      <c r="C2" s="528"/>
      <c r="D2" s="528"/>
      <c r="E2" s="528"/>
      <c r="F2" s="528"/>
      <c r="G2" s="528"/>
      <c r="H2" s="528"/>
      <c r="I2" s="528"/>
      <c r="J2" s="528"/>
      <c r="K2" s="528"/>
      <c r="L2" s="528"/>
      <c r="M2" s="528"/>
      <c r="N2" s="528"/>
      <c r="O2" s="528"/>
      <c r="P2" s="528"/>
      <c r="Q2" s="528"/>
      <c r="R2" s="528"/>
      <c r="S2" s="528"/>
      <c r="T2" s="528"/>
      <c r="U2" s="528"/>
      <c r="V2" s="528"/>
      <c r="W2" s="528"/>
      <c r="X2" s="528"/>
      <c r="Y2" s="529"/>
      <c r="Z2" s="529"/>
      <c r="AA2" s="529"/>
    </row>
    <row r="3" spans="1:27" ht="18.7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5"/>
      <c r="Z3" s="145"/>
      <c r="AA3" s="145"/>
    </row>
    <row r="4" spans="1:27" ht="22.5" customHeight="1">
      <c r="A4" s="84"/>
      <c r="B4" s="530" t="s">
        <v>123</v>
      </c>
      <c r="C4" s="531"/>
      <c r="D4" s="531"/>
      <c r="E4" s="531"/>
      <c r="F4" s="531"/>
      <c r="G4" s="531"/>
      <c r="H4" s="531"/>
      <c r="I4" s="531"/>
      <c r="J4" s="531"/>
      <c r="K4" s="531"/>
      <c r="L4" s="531"/>
      <c r="M4" s="532"/>
      <c r="N4" s="83"/>
      <c r="O4" s="84"/>
      <c r="P4" s="530" t="s">
        <v>124</v>
      </c>
      <c r="Q4" s="531"/>
      <c r="R4" s="531"/>
      <c r="S4" s="531"/>
      <c r="T4" s="531"/>
      <c r="U4" s="531"/>
      <c r="V4" s="531"/>
      <c r="W4" s="531"/>
      <c r="X4" s="531"/>
      <c r="Y4" s="531"/>
      <c r="Z4" s="531"/>
      <c r="AA4" s="532"/>
    </row>
    <row r="5" spans="1:27" ht="30" customHeight="1">
      <c r="A5" s="162" t="s">
        <v>56</v>
      </c>
      <c r="B5" s="527" t="s">
        <v>146</v>
      </c>
      <c r="C5" s="525"/>
      <c r="D5" s="525" t="s">
        <v>50</v>
      </c>
      <c r="E5" s="525"/>
      <c r="F5" s="525" t="s">
        <v>49</v>
      </c>
      <c r="G5" s="525"/>
      <c r="H5" s="525" t="s">
        <v>105</v>
      </c>
      <c r="I5" s="525"/>
      <c r="J5" s="525" t="s">
        <v>26</v>
      </c>
      <c r="K5" s="525"/>
      <c r="L5" s="525" t="s">
        <v>27</v>
      </c>
      <c r="M5" s="526"/>
      <c r="N5" s="83"/>
      <c r="O5" s="163" t="s">
        <v>110</v>
      </c>
      <c r="P5" s="527" t="s">
        <v>106</v>
      </c>
      <c r="Q5" s="525"/>
      <c r="R5" s="525" t="s">
        <v>50</v>
      </c>
      <c r="S5" s="525"/>
      <c r="T5" s="525" t="s">
        <v>49</v>
      </c>
      <c r="U5" s="525"/>
      <c r="V5" s="525" t="s">
        <v>105</v>
      </c>
      <c r="W5" s="525"/>
      <c r="X5" s="525" t="s">
        <v>26</v>
      </c>
      <c r="Y5" s="525"/>
      <c r="Z5" s="525" t="s">
        <v>27</v>
      </c>
      <c r="AA5" s="526"/>
    </row>
    <row r="6" spans="1:27" ht="18.75" customHeight="1">
      <c r="A6" s="186" t="s">
        <v>23</v>
      </c>
      <c r="B6" s="159">
        <v>216</v>
      </c>
      <c r="C6" s="141">
        <f t="shared" ref="C6:C12" si="0">(B6/L6)</f>
        <v>0.51306413301662712</v>
      </c>
      <c r="D6" s="160">
        <v>84</v>
      </c>
      <c r="E6" s="161">
        <f t="shared" ref="E6:E12" si="1">(D6/L6)</f>
        <v>0.1995249406175772</v>
      </c>
      <c r="F6" s="160">
        <v>21</v>
      </c>
      <c r="G6" s="161">
        <f t="shared" ref="G6:G12" si="2">(F6/L6)</f>
        <v>4.9881235154394299E-2</v>
      </c>
      <c r="H6" s="160">
        <v>97</v>
      </c>
      <c r="I6" s="161">
        <f t="shared" ref="I6:I12" si="3">(H6/L6)</f>
        <v>0.23040380047505937</v>
      </c>
      <c r="J6" s="160">
        <v>3</v>
      </c>
      <c r="K6" s="161">
        <f t="shared" ref="K6:K12" si="4">(J6/L6)</f>
        <v>7.1258907363420431E-3</v>
      </c>
      <c r="L6" s="160">
        <v>421</v>
      </c>
      <c r="M6" s="161">
        <f t="shared" ref="M6:M12" si="5">SUM(C6,E6,G6,I6,K6)</f>
        <v>1</v>
      </c>
      <c r="N6" s="173"/>
      <c r="O6" s="186" t="s">
        <v>23</v>
      </c>
      <c r="P6" s="159">
        <v>360</v>
      </c>
      <c r="Q6" s="141">
        <f t="shared" ref="Q6:Q12" si="6">(P6/Z6)</f>
        <v>0.85308056872037918</v>
      </c>
      <c r="R6" s="160">
        <v>27</v>
      </c>
      <c r="S6" s="161">
        <f t="shared" ref="S6:S12" si="7">(R6/Z6)</f>
        <v>6.398104265402843E-2</v>
      </c>
      <c r="T6" s="160">
        <v>12</v>
      </c>
      <c r="U6" s="161">
        <f t="shared" ref="U6:U12" si="8">(T6/Z6)</f>
        <v>2.843601895734597E-2</v>
      </c>
      <c r="V6" s="160">
        <v>15</v>
      </c>
      <c r="W6" s="161">
        <f t="shared" ref="W6:W12" si="9">(V6/Z6)</f>
        <v>3.5545023696682464E-2</v>
      </c>
      <c r="X6" s="160">
        <v>8</v>
      </c>
      <c r="Y6" s="161">
        <f t="shared" ref="Y6:Y12" si="10">(X6/Z6)</f>
        <v>1.8957345971563982E-2</v>
      </c>
      <c r="Z6" s="160">
        <v>422</v>
      </c>
      <c r="AA6" s="161">
        <f t="shared" ref="AA6:AA12" si="11">SUM(Q6,S6,U6,W6,Y6)</f>
        <v>1</v>
      </c>
    </row>
    <row r="7" spans="1:27" ht="18.75" customHeight="1">
      <c r="A7" s="186">
        <v>2011</v>
      </c>
      <c r="B7" s="159">
        <v>203</v>
      </c>
      <c r="C7" s="141">
        <f t="shared" si="0"/>
        <v>0.52454780361757103</v>
      </c>
      <c r="D7" s="160">
        <v>75</v>
      </c>
      <c r="E7" s="161">
        <f t="shared" si="1"/>
        <v>0.19379844961240311</v>
      </c>
      <c r="F7" s="160">
        <v>35</v>
      </c>
      <c r="G7" s="161">
        <f t="shared" si="2"/>
        <v>9.0439276485788117E-2</v>
      </c>
      <c r="H7" s="160">
        <v>73</v>
      </c>
      <c r="I7" s="161">
        <f t="shared" si="3"/>
        <v>0.18863049095607234</v>
      </c>
      <c r="J7" s="160">
        <v>1</v>
      </c>
      <c r="K7" s="161">
        <f t="shared" si="4"/>
        <v>2.5839793281653748E-3</v>
      </c>
      <c r="L7" s="160">
        <v>387</v>
      </c>
      <c r="M7" s="161">
        <f t="shared" si="5"/>
        <v>0.99999999999999989</v>
      </c>
      <c r="N7" s="173"/>
      <c r="O7" s="186" t="s">
        <v>28</v>
      </c>
      <c r="P7" s="159">
        <v>327</v>
      </c>
      <c r="Q7" s="141">
        <f t="shared" si="6"/>
        <v>0.84278350515463918</v>
      </c>
      <c r="R7" s="160">
        <v>27</v>
      </c>
      <c r="S7" s="161">
        <f t="shared" si="7"/>
        <v>6.9587628865979384E-2</v>
      </c>
      <c r="T7" s="160">
        <v>18</v>
      </c>
      <c r="U7" s="161">
        <f t="shared" si="8"/>
        <v>4.6391752577319589E-2</v>
      </c>
      <c r="V7" s="160">
        <v>12</v>
      </c>
      <c r="W7" s="161">
        <f t="shared" si="9"/>
        <v>3.0927835051546393E-2</v>
      </c>
      <c r="X7" s="160">
        <v>4</v>
      </c>
      <c r="Y7" s="161">
        <f t="shared" si="10"/>
        <v>1.0309278350515464E-2</v>
      </c>
      <c r="Z7" s="160">
        <v>388</v>
      </c>
      <c r="AA7" s="161">
        <f t="shared" si="11"/>
        <v>0.99999999999999989</v>
      </c>
    </row>
    <row r="8" spans="1:27" ht="18.75" customHeight="1">
      <c r="A8" s="186" t="s">
        <v>29</v>
      </c>
      <c r="B8" s="159">
        <v>198</v>
      </c>
      <c r="C8" s="141">
        <f t="shared" si="0"/>
        <v>0.44897959183673469</v>
      </c>
      <c r="D8" s="160">
        <v>100</v>
      </c>
      <c r="E8" s="161">
        <f t="shared" si="1"/>
        <v>0.22675736961451248</v>
      </c>
      <c r="F8" s="160">
        <v>55</v>
      </c>
      <c r="G8" s="161">
        <f t="shared" si="2"/>
        <v>0.12471655328798185</v>
      </c>
      <c r="H8" s="160">
        <v>86</v>
      </c>
      <c r="I8" s="161">
        <f t="shared" si="3"/>
        <v>0.19501133786848074</v>
      </c>
      <c r="J8" s="160">
        <v>2</v>
      </c>
      <c r="K8" s="161">
        <f t="shared" si="4"/>
        <v>4.5351473922902496E-3</v>
      </c>
      <c r="L8" s="160">
        <v>441</v>
      </c>
      <c r="M8" s="161">
        <f t="shared" si="5"/>
        <v>0.99999999999999989</v>
      </c>
      <c r="N8" s="173"/>
      <c r="O8" s="186" t="s">
        <v>29</v>
      </c>
      <c r="P8" s="159">
        <v>373</v>
      </c>
      <c r="Q8" s="141">
        <f t="shared" si="6"/>
        <v>0.8458049886621315</v>
      </c>
      <c r="R8" s="160">
        <v>36</v>
      </c>
      <c r="S8" s="161">
        <f t="shared" si="7"/>
        <v>8.1632653061224483E-2</v>
      </c>
      <c r="T8" s="160">
        <v>19</v>
      </c>
      <c r="U8" s="161">
        <f t="shared" si="8"/>
        <v>4.3083900226757371E-2</v>
      </c>
      <c r="V8" s="160">
        <v>10</v>
      </c>
      <c r="W8" s="161">
        <f t="shared" si="9"/>
        <v>2.2675736961451247E-2</v>
      </c>
      <c r="X8" s="160">
        <v>3</v>
      </c>
      <c r="Y8" s="161">
        <f t="shared" si="10"/>
        <v>6.8027210884353739E-3</v>
      </c>
      <c r="Z8" s="160">
        <v>441</v>
      </c>
      <c r="AA8" s="161">
        <f t="shared" si="11"/>
        <v>0.99999999999999989</v>
      </c>
    </row>
    <row r="9" spans="1:27" ht="18.75" customHeight="1">
      <c r="A9" s="186" t="s">
        <v>30</v>
      </c>
      <c r="B9" s="159">
        <v>259</v>
      </c>
      <c r="C9" s="141">
        <f t="shared" si="0"/>
        <v>0.5395833333333333</v>
      </c>
      <c r="D9" s="160">
        <v>84</v>
      </c>
      <c r="E9" s="161">
        <f t="shared" si="1"/>
        <v>0.17499999999999999</v>
      </c>
      <c r="F9" s="160">
        <v>40</v>
      </c>
      <c r="G9" s="161">
        <f t="shared" si="2"/>
        <v>8.3333333333333329E-2</v>
      </c>
      <c r="H9" s="160">
        <v>93</v>
      </c>
      <c r="I9" s="161">
        <f t="shared" si="3"/>
        <v>0.19375000000000001</v>
      </c>
      <c r="J9" s="160">
        <v>4</v>
      </c>
      <c r="K9" s="161">
        <f t="shared" si="4"/>
        <v>8.3333333333333332E-3</v>
      </c>
      <c r="L9" s="160">
        <v>480</v>
      </c>
      <c r="M9" s="161">
        <f t="shared" si="5"/>
        <v>1</v>
      </c>
      <c r="N9" s="173"/>
      <c r="O9" s="186" t="s">
        <v>30</v>
      </c>
      <c r="P9" s="159">
        <v>399</v>
      </c>
      <c r="Q9" s="141">
        <f t="shared" si="6"/>
        <v>0.83125000000000004</v>
      </c>
      <c r="R9" s="160">
        <v>29</v>
      </c>
      <c r="S9" s="161">
        <f t="shared" si="7"/>
        <v>6.0416666666666667E-2</v>
      </c>
      <c r="T9" s="160">
        <v>16</v>
      </c>
      <c r="U9" s="161">
        <f t="shared" si="8"/>
        <v>3.3333333333333333E-2</v>
      </c>
      <c r="V9" s="160">
        <v>20</v>
      </c>
      <c r="W9" s="161">
        <f t="shared" si="9"/>
        <v>4.1666666666666664E-2</v>
      </c>
      <c r="X9" s="160">
        <v>16</v>
      </c>
      <c r="Y9" s="161">
        <f t="shared" si="10"/>
        <v>3.3333333333333333E-2</v>
      </c>
      <c r="Z9" s="160">
        <v>480</v>
      </c>
      <c r="AA9" s="161">
        <f t="shared" si="11"/>
        <v>1</v>
      </c>
    </row>
    <row r="10" spans="1:27" ht="18.75" customHeight="1">
      <c r="A10" s="186" t="s">
        <v>31</v>
      </c>
      <c r="B10" s="159">
        <v>269</v>
      </c>
      <c r="C10" s="141">
        <f t="shared" si="0"/>
        <v>0.6004464285714286</v>
      </c>
      <c r="D10" s="160">
        <v>58</v>
      </c>
      <c r="E10" s="161">
        <f t="shared" si="1"/>
        <v>0.12946428571428573</v>
      </c>
      <c r="F10" s="160">
        <v>42</v>
      </c>
      <c r="G10" s="161">
        <f t="shared" si="2"/>
        <v>9.375E-2</v>
      </c>
      <c r="H10" s="160">
        <v>78</v>
      </c>
      <c r="I10" s="161">
        <f t="shared" si="3"/>
        <v>0.17410714285714285</v>
      </c>
      <c r="J10" s="160">
        <v>1</v>
      </c>
      <c r="K10" s="161">
        <f t="shared" si="4"/>
        <v>2.232142857142857E-3</v>
      </c>
      <c r="L10" s="160">
        <v>448</v>
      </c>
      <c r="M10" s="161">
        <f t="shared" si="5"/>
        <v>1</v>
      </c>
      <c r="N10" s="173"/>
      <c r="O10" s="186" t="s">
        <v>31</v>
      </c>
      <c r="P10" s="159">
        <v>374</v>
      </c>
      <c r="Q10" s="141">
        <f t="shared" si="6"/>
        <v>0.8348214285714286</v>
      </c>
      <c r="R10" s="160">
        <v>27</v>
      </c>
      <c r="S10" s="161">
        <f t="shared" si="7"/>
        <v>6.0267857142857144E-2</v>
      </c>
      <c r="T10" s="160">
        <v>17</v>
      </c>
      <c r="U10" s="161">
        <f t="shared" si="8"/>
        <v>3.7946428571428568E-2</v>
      </c>
      <c r="V10" s="160">
        <v>19</v>
      </c>
      <c r="W10" s="161">
        <f t="shared" si="9"/>
        <v>4.2410714285714288E-2</v>
      </c>
      <c r="X10" s="160">
        <v>11</v>
      </c>
      <c r="Y10" s="161">
        <f t="shared" si="10"/>
        <v>2.4553571428571428E-2</v>
      </c>
      <c r="Z10" s="160">
        <v>448</v>
      </c>
      <c r="AA10" s="161">
        <f t="shared" si="11"/>
        <v>1</v>
      </c>
    </row>
    <row r="11" spans="1:27" s="347" customFormat="1" ht="18.75" customHeight="1">
      <c r="A11" s="186">
        <v>2015</v>
      </c>
      <c r="B11" s="159">
        <v>333</v>
      </c>
      <c r="C11" s="141">
        <f t="shared" si="0"/>
        <v>0.61100917431192658</v>
      </c>
      <c r="D11" s="160">
        <v>88</v>
      </c>
      <c r="E11" s="161">
        <f t="shared" si="1"/>
        <v>0.16146788990825689</v>
      </c>
      <c r="F11" s="160">
        <v>34</v>
      </c>
      <c r="G11" s="161">
        <f t="shared" si="2"/>
        <v>6.2385321100917435E-2</v>
      </c>
      <c r="H11" s="160">
        <v>75</v>
      </c>
      <c r="I11" s="161">
        <f t="shared" si="3"/>
        <v>0.13761467889908258</v>
      </c>
      <c r="J11" s="160">
        <v>15</v>
      </c>
      <c r="K11" s="161">
        <f t="shared" si="4"/>
        <v>2.7522935779816515E-2</v>
      </c>
      <c r="L11" s="160">
        <v>545</v>
      </c>
      <c r="M11" s="161">
        <f t="shared" si="5"/>
        <v>1</v>
      </c>
      <c r="N11" s="173"/>
      <c r="O11" s="186">
        <v>2015</v>
      </c>
      <c r="P11" s="159">
        <v>487</v>
      </c>
      <c r="Q11" s="141">
        <f t="shared" si="6"/>
        <v>0.89357798165137614</v>
      </c>
      <c r="R11" s="160">
        <v>23</v>
      </c>
      <c r="S11" s="161">
        <f t="shared" si="7"/>
        <v>4.2201834862385323E-2</v>
      </c>
      <c r="T11" s="160">
        <v>7</v>
      </c>
      <c r="U11" s="161">
        <f t="shared" si="8"/>
        <v>1.2844036697247707E-2</v>
      </c>
      <c r="V11" s="160">
        <v>8</v>
      </c>
      <c r="W11" s="161">
        <f t="shared" si="9"/>
        <v>1.4678899082568808E-2</v>
      </c>
      <c r="X11" s="160">
        <v>20</v>
      </c>
      <c r="Y11" s="161">
        <f t="shared" si="10"/>
        <v>3.669724770642202E-2</v>
      </c>
      <c r="Z11" s="160">
        <v>545</v>
      </c>
      <c r="AA11" s="161">
        <f t="shared" si="11"/>
        <v>1</v>
      </c>
    </row>
    <row r="12" spans="1:27" ht="18.75" customHeight="1">
      <c r="A12" s="186">
        <v>2016</v>
      </c>
      <c r="B12" s="159">
        <v>318</v>
      </c>
      <c r="C12" s="141">
        <f t="shared" si="0"/>
        <v>0.65297741273100618</v>
      </c>
      <c r="D12" s="160">
        <v>83</v>
      </c>
      <c r="E12" s="161">
        <f t="shared" si="1"/>
        <v>0.17043121149897331</v>
      </c>
      <c r="F12" s="160">
        <v>31</v>
      </c>
      <c r="G12" s="161">
        <f t="shared" si="2"/>
        <v>6.3655030800821355E-2</v>
      </c>
      <c r="H12" s="160">
        <v>52</v>
      </c>
      <c r="I12" s="161">
        <f t="shared" si="3"/>
        <v>0.10677618069815195</v>
      </c>
      <c r="J12" s="160">
        <v>3</v>
      </c>
      <c r="K12" s="161">
        <f t="shared" si="4"/>
        <v>6.1601642710472282E-3</v>
      </c>
      <c r="L12" s="160">
        <v>487</v>
      </c>
      <c r="M12" s="161">
        <f t="shared" si="5"/>
        <v>1</v>
      </c>
      <c r="O12" s="186">
        <v>2016</v>
      </c>
      <c r="P12" s="159">
        <v>453</v>
      </c>
      <c r="Q12" s="141">
        <f t="shared" si="6"/>
        <v>0.93018480492813138</v>
      </c>
      <c r="R12" s="160">
        <v>13</v>
      </c>
      <c r="S12" s="161">
        <f t="shared" si="7"/>
        <v>2.6694045174537988E-2</v>
      </c>
      <c r="T12" s="160">
        <v>6</v>
      </c>
      <c r="U12" s="161">
        <f t="shared" si="8"/>
        <v>1.2320328542094456E-2</v>
      </c>
      <c r="V12" s="160">
        <v>11</v>
      </c>
      <c r="W12" s="161">
        <f t="shared" si="9"/>
        <v>2.2587268993839837E-2</v>
      </c>
      <c r="X12" s="160">
        <v>4</v>
      </c>
      <c r="Y12" s="161">
        <f t="shared" si="10"/>
        <v>8.2135523613963042E-3</v>
      </c>
      <c r="Z12" s="160">
        <v>487</v>
      </c>
      <c r="AA12" s="161">
        <f t="shared" si="11"/>
        <v>0.99999999999999989</v>
      </c>
    </row>
    <row r="14" spans="1:27" s="347" customFormat="1">
      <c r="A14" s="306" t="s">
        <v>121</v>
      </c>
      <c r="B14" s="307"/>
      <c r="C14" s="307"/>
      <c r="D14" s="307"/>
      <c r="E14" s="307"/>
      <c r="F14" s="307"/>
      <c r="G14" s="307"/>
      <c r="H14" s="307"/>
      <c r="I14" s="307"/>
      <c r="J14" s="307"/>
      <c r="K14" s="307"/>
    </row>
    <row r="15" spans="1:27" s="347" customFormat="1" ht="15.75" customHeight="1">
      <c r="A15" s="504" t="s">
        <v>346</v>
      </c>
      <c r="B15" s="485"/>
      <c r="C15" s="485"/>
      <c r="D15" s="485"/>
      <c r="E15" s="485"/>
      <c r="F15" s="485"/>
      <c r="G15" s="485"/>
      <c r="H15" s="485"/>
      <c r="I15" s="485"/>
      <c r="J15" s="485"/>
      <c r="K15" s="485"/>
      <c r="O15" s="409"/>
    </row>
    <row r="16" spans="1:27" s="347" customFormat="1" ht="15" customHeight="1">
      <c r="A16" s="484" t="s">
        <v>345</v>
      </c>
      <c r="B16" s="485"/>
      <c r="C16" s="485"/>
      <c r="D16" s="485"/>
      <c r="E16" s="485"/>
      <c r="F16" s="485"/>
      <c r="G16" s="485"/>
      <c r="H16" s="485"/>
      <c r="I16" s="485"/>
      <c r="J16" s="485"/>
      <c r="K16" s="485"/>
    </row>
    <row r="17" spans="1:12" s="347" customFormat="1">
      <c r="A17" s="347" t="s">
        <v>296</v>
      </c>
      <c r="C17" s="411"/>
      <c r="D17" s="410"/>
    </row>
    <row r="18" spans="1:12" s="347" customFormat="1" ht="15.75" customHeight="1">
      <c r="A18" s="347" t="s">
        <v>314</v>
      </c>
      <c r="C18" s="411"/>
      <c r="D18" s="410"/>
    </row>
    <row r="19" spans="1:12" s="347" customFormat="1" ht="15" customHeight="1">
      <c r="A19" s="499" t="s">
        <v>297</v>
      </c>
      <c r="B19" s="499"/>
      <c r="C19" s="499"/>
      <c r="D19" s="499"/>
      <c r="E19" s="499"/>
      <c r="F19" s="499"/>
      <c r="G19" s="499"/>
      <c r="H19" s="499"/>
      <c r="I19" s="499"/>
      <c r="J19" s="499"/>
      <c r="K19" s="499"/>
      <c r="L19" s="499"/>
    </row>
    <row r="20" spans="1:12" s="347" customFormat="1">
      <c r="A20" s="499"/>
      <c r="B20" s="499"/>
      <c r="C20" s="499"/>
      <c r="D20" s="499"/>
      <c r="E20" s="499"/>
      <c r="F20" s="499"/>
      <c r="G20" s="499"/>
      <c r="H20" s="499"/>
      <c r="I20" s="499"/>
      <c r="J20" s="499"/>
      <c r="K20" s="499"/>
      <c r="L20" s="499"/>
    </row>
    <row r="21" spans="1:12" s="347" customFormat="1">
      <c r="A21" s="499"/>
      <c r="B21" s="499"/>
      <c r="C21" s="499"/>
      <c r="D21" s="499"/>
      <c r="E21" s="499"/>
      <c r="F21" s="499"/>
      <c r="G21" s="499"/>
      <c r="H21" s="499"/>
      <c r="I21" s="499"/>
      <c r="J21" s="499"/>
      <c r="K21" s="499"/>
      <c r="L21" s="499"/>
    </row>
    <row r="22" spans="1:12">
      <c r="C22" s="15"/>
      <c r="D22" s="410"/>
    </row>
    <row r="23" spans="1:12">
      <c r="C23" s="15"/>
      <c r="D23" s="410"/>
    </row>
    <row r="24" spans="1:12">
      <c r="C24" s="15"/>
      <c r="D24" s="410"/>
    </row>
  </sheetData>
  <customSheetViews>
    <customSheetView guid="{37EBF6B8-25A0-4EFC-9608-366FD1E6584D}" showGridLines="0">
      <selection activeCell="L18" sqref="L18"/>
      <pageMargins left="0.7" right="0.7" top="0.75" bottom="0.75" header="0.3" footer="0.3"/>
    </customSheetView>
  </customSheetViews>
  <mergeCells count="18">
    <mergeCell ref="A2:AA2"/>
    <mergeCell ref="B4:M4"/>
    <mergeCell ref="D5:E5"/>
    <mergeCell ref="F5:G5"/>
    <mergeCell ref="H5:I5"/>
    <mergeCell ref="J5:K5"/>
    <mergeCell ref="L5:M5"/>
    <mergeCell ref="B5:C5"/>
    <mergeCell ref="P4:AA4"/>
    <mergeCell ref="R5:S5"/>
    <mergeCell ref="T5:U5"/>
    <mergeCell ref="V5:W5"/>
    <mergeCell ref="X5:Y5"/>
    <mergeCell ref="Z5:AA5"/>
    <mergeCell ref="P5:Q5"/>
    <mergeCell ref="A15:K15"/>
    <mergeCell ref="A16:K16"/>
    <mergeCell ref="A19:L21"/>
  </mergeCells>
  <pageMargins left="0.7" right="0.7" top="0.75" bottom="0.75" header="0.3" footer="0.3"/>
  <ignoredErrors>
    <ignoredError sqref="A6 O6:O10 A8:A10" numberStoredAsText="1"/>
  </ignoredErrors>
</worksheet>
</file>

<file path=xl/worksheets/sheet12.xml><?xml version="1.0" encoding="utf-8"?>
<worksheet xmlns="http://schemas.openxmlformats.org/spreadsheetml/2006/main" xmlns:r="http://schemas.openxmlformats.org/officeDocument/2006/relationships">
  <sheetPr codeName="Sheet36"/>
  <dimension ref="A1"/>
  <sheetViews>
    <sheetView topLeftCell="A7"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27"/>
  <dimension ref="A1:AA21"/>
  <sheetViews>
    <sheetView showGridLines="0" workbookViewId="0">
      <selection activeCell="J14" sqref="J14"/>
    </sheetView>
  </sheetViews>
  <sheetFormatPr defaultRowHeight="15"/>
  <cols>
    <col min="1" max="1" width="14.28515625" style="347" customWidth="1"/>
    <col min="2" max="7" width="12" style="347" customWidth="1"/>
    <col min="8" max="8" width="1.5703125" style="347" customWidth="1"/>
    <col min="9" max="9" width="14.28515625" style="347" customWidth="1"/>
    <col min="10" max="15" width="12" style="347" customWidth="1"/>
    <col min="16" max="27" width="7.140625" style="347" customWidth="1"/>
    <col min="28" max="16384" width="9.140625" style="347"/>
  </cols>
  <sheetData>
    <row r="1" spans="1:27" ht="15.75" customHeight="1"/>
    <row r="2" spans="1:27" ht="35.25" customHeight="1">
      <c r="A2" s="533" t="s">
        <v>306</v>
      </c>
      <c r="B2" s="533"/>
      <c r="C2" s="533"/>
      <c r="D2" s="533"/>
      <c r="E2" s="533"/>
      <c r="F2" s="533"/>
      <c r="G2" s="533"/>
      <c r="H2" s="533"/>
      <c r="I2" s="533"/>
      <c r="J2" s="533"/>
      <c r="K2" s="533"/>
      <c r="L2" s="533"/>
      <c r="M2" s="533"/>
      <c r="N2" s="533"/>
      <c r="O2" s="533"/>
      <c r="P2" s="416"/>
      <c r="Q2" s="416"/>
      <c r="R2" s="416"/>
      <c r="S2" s="416"/>
      <c r="T2" s="416"/>
      <c r="U2" s="416"/>
      <c r="V2" s="416"/>
      <c r="W2" s="416"/>
      <c r="X2" s="416"/>
      <c r="Y2" s="417"/>
      <c r="Z2" s="417"/>
      <c r="AA2" s="417"/>
    </row>
    <row r="3" spans="1:27" ht="18.75" customHeight="1">
      <c r="A3" s="416"/>
      <c r="B3" s="416"/>
      <c r="C3" s="416"/>
      <c r="D3" s="416"/>
      <c r="E3" s="416"/>
      <c r="F3" s="416"/>
      <c r="G3" s="416"/>
      <c r="H3" s="416"/>
      <c r="I3" s="416"/>
      <c r="J3" s="416"/>
      <c r="K3" s="416"/>
      <c r="L3" s="416"/>
      <c r="M3" s="416"/>
      <c r="N3" s="416"/>
      <c r="O3" s="416"/>
      <c r="P3" s="416"/>
      <c r="Q3" s="416"/>
      <c r="R3" s="416"/>
      <c r="S3" s="416"/>
      <c r="T3" s="416"/>
      <c r="U3" s="416"/>
      <c r="V3" s="416"/>
      <c r="W3" s="416"/>
      <c r="X3" s="416"/>
      <c r="Y3" s="417"/>
      <c r="Z3" s="417"/>
      <c r="AA3" s="417"/>
    </row>
    <row r="4" spans="1:27" ht="22.5" customHeight="1">
      <c r="A4" s="84"/>
      <c r="B4" s="534" t="s">
        <v>123</v>
      </c>
      <c r="C4" s="535"/>
      <c r="D4" s="535"/>
      <c r="E4" s="535"/>
      <c r="F4" s="535"/>
      <c r="G4" s="535"/>
      <c r="H4" s="83"/>
      <c r="I4" s="84"/>
      <c r="J4" s="534" t="s">
        <v>124</v>
      </c>
      <c r="K4" s="535"/>
      <c r="L4" s="535"/>
      <c r="M4" s="535"/>
      <c r="N4" s="535"/>
      <c r="O4" s="535"/>
    </row>
    <row r="5" spans="1:27" ht="30" customHeight="1">
      <c r="A5" s="162" t="s">
        <v>56</v>
      </c>
      <c r="B5" s="428" t="s">
        <v>146</v>
      </c>
      <c r="C5" s="428" t="s">
        <v>50</v>
      </c>
      <c r="D5" s="428" t="s">
        <v>49</v>
      </c>
      <c r="E5" s="428" t="s">
        <v>105</v>
      </c>
      <c r="F5" s="428" t="s">
        <v>26</v>
      </c>
      <c r="G5" s="428" t="s">
        <v>27</v>
      </c>
      <c r="H5" s="83"/>
      <c r="I5" s="163" t="s">
        <v>110</v>
      </c>
      <c r="J5" s="428" t="s">
        <v>106</v>
      </c>
      <c r="K5" s="428" t="s">
        <v>50</v>
      </c>
      <c r="L5" s="428" t="s">
        <v>49</v>
      </c>
      <c r="M5" s="428" t="s">
        <v>105</v>
      </c>
      <c r="N5" s="428" t="s">
        <v>26</v>
      </c>
      <c r="O5" s="428" t="s">
        <v>27</v>
      </c>
    </row>
    <row r="6" spans="1:27" ht="18.75" customHeight="1">
      <c r="A6" s="186" t="s">
        <v>23</v>
      </c>
      <c r="B6" s="159">
        <v>216</v>
      </c>
      <c r="C6" s="160">
        <v>84</v>
      </c>
      <c r="D6" s="160">
        <v>21</v>
      </c>
      <c r="E6" s="160">
        <v>97</v>
      </c>
      <c r="F6" s="160" t="s">
        <v>290</v>
      </c>
      <c r="G6" s="160">
        <v>421</v>
      </c>
      <c r="H6" s="173"/>
      <c r="I6" s="186" t="s">
        <v>23</v>
      </c>
      <c r="J6" s="159">
        <v>360</v>
      </c>
      <c r="K6" s="160">
        <v>27</v>
      </c>
      <c r="L6" s="160">
        <v>12</v>
      </c>
      <c r="M6" s="160">
        <v>15</v>
      </c>
      <c r="N6" s="160">
        <v>8</v>
      </c>
      <c r="O6" s="160">
        <v>422</v>
      </c>
    </row>
    <row r="7" spans="1:27" ht="18.75" customHeight="1">
      <c r="A7" s="186">
        <v>2011</v>
      </c>
      <c r="B7" s="159">
        <v>203</v>
      </c>
      <c r="C7" s="160">
        <v>75</v>
      </c>
      <c r="D7" s="160">
        <v>35</v>
      </c>
      <c r="E7" s="160">
        <v>73</v>
      </c>
      <c r="F7" s="160" t="s">
        <v>290</v>
      </c>
      <c r="G7" s="160">
        <v>387</v>
      </c>
      <c r="H7" s="173"/>
      <c r="I7" s="186" t="s">
        <v>28</v>
      </c>
      <c r="J7" s="159">
        <v>327</v>
      </c>
      <c r="K7" s="160">
        <v>27</v>
      </c>
      <c r="L7" s="160">
        <v>18</v>
      </c>
      <c r="M7" s="160">
        <v>12</v>
      </c>
      <c r="N7" s="160" t="s">
        <v>290</v>
      </c>
      <c r="O7" s="160">
        <v>388</v>
      </c>
    </row>
    <row r="8" spans="1:27" ht="18.75" customHeight="1">
      <c r="A8" s="186" t="s">
        <v>29</v>
      </c>
      <c r="B8" s="159">
        <v>198</v>
      </c>
      <c r="C8" s="160">
        <v>100</v>
      </c>
      <c r="D8" s="160">
        <v>55</v>
      </c>
      <c r="E8" s="160">
        <v>86</v>
      </c>
      <c r="F8" s="160" t="s">
        <v>290</v>
      </c>
      <c r="G8" s="160">
        <v>441</v>
      </c>
      <c r="H8" s="173"/>
      <c r="I8" s="186" t="s">
        <v>29</v>
      </c>
      <c r="J8" s="159">
        <v>373</v>
      </c>
      <c r="K8" s="160">
        <v>36</v>
      </c>
      <c r="L8" s="160">
        <v>19</v>
      </c>
      <c r="M8" s="160">
        <v>10</v>
      </c>
      <c r="N8" s="160" t="s">
        <v>290</v>
      </c>
      <c r="O8" s="160">
        <v>441</v>
      </c>
    </row>
    <row r="9" spans="1:27" ht="18.75" customHeight="1">
      <c r="A9" s="186" t="s">
        <v>30</v>
      </c>
      <c r="B9" s="159">
        <v>259</v>
      </c>
      <c r="C9" s="160">
        <v>84</v>
      </c>
      <c r="D9" s="160">
        <v>40</v>
      </c>
      <c r="E9" s="160">
        <v>93</v>
      </c>
      <c r="F9" s="160" t="s">
        <v>290</v>
      </c>
      <c r="G9" s="160">
        <v>480</v>
      </c>
      <c r="H9" s="173"/>
      <c r="I9" s="186" t="s">
        <v>30</v>
      </c>
      <c r="J9" s="159">
        <v>399</v>
      </c>
      <c r="K9" s="160">
        <v>29</v>
      </c>
      <c r="L9" s="160">
        <v>16</v>
      </c>
      <c r="M9" s="160">
        <v>20</v>
      </c>
      <c r="N9" s="160">
        <v>16</v>
      </c>
      <c r="O9" s="160">
        <v>480</v>
      </c>
    </row>
    <row r="10" spans="1:27" ht="18.75" customHeight="1">
      <c r="A10" s="186" t="s">
        <v>31</v>
      </c>
      <c r="B10" s="159">
        <v>269</v>
      </c>
      <c r="C10" s="160">
        <v>58</v>
      </c>
      <c r="D10" s="160">
        <v>42</v>
      </c>
      <c r="E10" s="160">
        <v>78</v>
      </c>
      <c r="F10" s="160" t="s">
        <v>290</v>
      </c>
      <c r="G10" s="160">
        <v>448</v>
      </c>
      <c r="H10" s="173"/>
      <c r="I10" s="186" t="s">
        <v>31</v>
      </c>
      <c r="J10" s="159">
        <v>374</v>
      </c>
      <c r="K10" s="160">
        <v>27</v>
      </c>
      <c r="L10" s="160">
        <v>17</v>
      </c>
      <c r="M10" s="160">
        <v>19</v>
      </c>
      <c r="N10" s="160">
        <v>11</v>
      </c>
      <c r="O10" s="160">
        <v>448</v>
      </c>
    </row>
    <row r="11" spans="1:27" ht="18.75" customHeight="1">
      <c r="A11" s="186">
        <v>2015</v>
      </c>
      <c r="B11" s="159">
        <v>333</v>
      </c>
      <c r="C11" s="160">
        <v>88</v>
      </c>
      <c r="D11" s="160">
        <v>34</v>
      </c>
      <c r="E11" s="160">
        <v>75</v>
      </c>
      <c r="F11" s="160">
        <v>15</v>
      </c>
      <c r="G11" s="160">
        <v>545</v>
      </c>
      <c r="H11" s="173"/>
      <c r="I11" s="186">
        <v>2015</v>
      </c>
      <c r="J11" s="159">
        <v>487</v>
      </c>
      <c r="K11" s="160">
        <v>23</v>
      </c>
      <c r="L11" s="160">
        <v>7</v>
      </c>
      <c r="M11" s="160">
        <v>8</v>
      </c>
      <c r="N11" s="160">
        <v>20</v>
      </c>
      <c r="O11" s="160">
        <v>545</v>
      </c>
    </row>
    <row r="12" spans="1:27" ht="18.75" customHeight="1">
      <c r="A12" s="186">
        <v>2016</v>
      </c>
      <c r="B12" s="159">
        <v>318</v>
      </c>
      <c r="C12" s="160">
        <v>83</v>
      </c>
      <c r="D12" s="160">
        <v>31</v>
      </c>
      <c r="E12" s="160">
        <v>52</v>
      </c>
      <c r="F12" s="160" t="s">
        <v>290</v>
      </c>
      <c r="G12" s="160">
        <v>487</v>
      </c>
      <c r="I12" s="186">
        <v>2016</v>
      </c>
      <c r="J12" s="159">
        <v>453</v>
      </c>
      <c r="K12" s="160">
        <v>13</v>
      </c>
      <c r="L12" s="160">
        <v>6</v>
      </c>
      <c r="M12" s="160">
        <v>11</v>
      </c>
      <c r="N12" s="160" t="s">
        <v>290</v>
      </c>
      <c r="O12" s="160">
        <v>487</v>
      </c>
    </row>
    <row r="14" spans="1:27">
      <c r="A14" s="306" t="s">
        <v>121</v>
      </c>
      <c r="B14" s="307"/>
      <c r="C14" s="307"/>
      <c r="D14" s="307"/>
      <c r="E14" s="307"/>
      <c r="F14" s="307"/>
      <c r="G14" s="307"/>
      <c r="H14" s="307"/>
      <c r="I14" s="307"/>
      <c r="J14" s="307"/>
      <c r="K14" s="307"/>
    </row>
    <row r="15" spans="1:27" ht="15.75" customHeight="1">
      <c r="A15" s="504" t="s">
        <v>346</v>
      </c>
      <c r="B15" s="485"/>
      <c r="C15" s="485"/>
      <c r="D15" s="485"/>
      <c r="E15" s="485"/>
      <c r="F15" s="485"/>
      <c r="G15" s="485"/>
      <c r="H15" s="485"/>
      <c r="I15" s="485"/>
      <c r="J15" s="485"/>
      <c r="K15" s="485"/>
      <c r="O15" s="409"/>
    </row>
    <row r="16" spans="1:27" ht="15" customHeight="1">
      <c r="A16" s="484" t="s">
        <v>345</v>
      </c>
      <c r="B16" s="485"/>
      <c r="C16" s="485"/>
      <c r="D16" s="485"/>
      <c r="E16" s="485"/>
      <c r="F16" s="485"/>
      <c r="G16" s="485"/>
      <c r="H16" s="485"/>
      <c r="I16" s="485"/>
      <c r="J16" s="485"/>
      <c r="K16" s="485"/>
    </row>
    <row r="17" spans="1:12">
      <c r="A17" s="347" t="s">
        <v>296</v>
      </c>
      <c r="C17" s="411"/>
      <c r="D17" s="410"/>
    </row>
    <row r="18" spans="1:12" ht="15.75" customHeight="1">
      <c r="A18" s="347" t="s">
        <v>314</v>
      </c>
      <c r="C18" s="411"/>
      <c r="D18" s="410"/>
    </row>
    <row r="19" spans="1:12" ht="15" customHeight="1">
      <c r="A19" s="499" t="s">
        <v>297</v>
      </c>
      <c r="B19" s="499"/>
      <c r="C19" s="499"/>
      <c r="D19" s="499"/>
      <c r="E19" s="499"/>
      <c r="F19" s="499"/>
      <c r="G19" s="499"/>
      <c r="H19" s="499"/>
      <c r="I19" s="499"/>
      <c r="J19" s="499"/>
      <c r="K19" s="499"/>
      <c r="L19" s="499"/>
    </row>
    <row r="20" spans="1:12">
      <c r="A20" s="499"/>
      <c r="B20" s="499"/>
      <c r="C20" s="499"/>
      <c r="D20" s="499"/>
      <c r="E20" s="499"/>
      <c r="F20" s="499"/>
      <c r="G20" s="499"/>
      <c r="H20" s="499"/>
      <c r="I20" s="499"/>
      <c r="J20" s="499"/>
      <c r="K20" s="499"/>
      <c r="L20" s="499"/>
    </row>
    <row r="21" spans="1:12">
      <c r="A21" s="499"/>
      <c r="B21" s="499"/>
      <c r="C21" s="499"/>
      <c r="D21" s="499"/>
      <c r="E21" s="499"/>
      <c r="F21" s="499"/>
      <c r="G21" s="499"/>
      <c r="H21" s="499"/>
      <c r="I21" s="499"/>
      <c r="J21" s="499"/>
      <c r="K21" s="499"/>
      <c r="L21" s="499"/>
    </row>
  </sheetData>
  <mergeCells count="6">
    <mergeCell ref="A15:K15"/>
    <mergeCell ref="A16:K16"/>
    <mergeCell ref="A19:L21"/>
    <mergeCell ref="A2:O2"/>
    <mergeCell ref="B4:G4"/>
    <mergeCell ref="J4:O4"/>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8"/>
  <dimension ref="A1:BH77"/>
  <sheetViews>
    <sheetView showGridLines="0" zoomScaleNormal="100" workbookViewId="0">
      <selection activeCell="N31" sqref="N31"/>
    </sheetView>
  </sheetViews>
  <sheetFormatPr defaultRowHeight="15"/>
  <cols>
    <col min="17" max="18" width="9.140625" style="16"/>
    <col min="19" max="19" width="30.85546875" style="16" customWidth="1"/>
    <col min="20" max="36" width="9.140625" style="16"/>
    <col min="43" max="43" width="21.85546875" customWidth="1"/>
  </cols>
  <sheetData>
    <row r="1" spans="1:44" ht="12" customHeight="1"/>
    <row r="2" spans="1:44" ht="30" customHeight="1">
      <c r="A2" s="483" t="s">
        <v>229</v>
      </c>
      <c r="B2" s="483"/>
      <c r="C2" s="483"/>
      <c r="D2" s="483"/>
      <c r="E2" s="483"/>
      <c r="F2" s="483"/>
      <c r="G2" s="483"/>
      <c r="H2" s="483"/>
      <c r="I2" s="483"/>
      <c r="J2" s="483"/>
      <c r="K2" s="483"/>
      <c r="L2" s="483"/>
      <c r="M2" s="483"/>
      <c r="N2" s="483"/>
      <c r="R2" s="3"/>
      <c r="S2" s="257"/>
      <c r="T2" s="536"/>
      <c r="U2" s="536"/>
      <c r="V2" s="536"/>
      <c r="W2" s="536"/>
      <c r="X2" s="536"/>
      <c r="Y2" s="536"/>
      <c r="Z2" s="536"/>
      <c r="AA2" s="536"/>
      <c r="AB2" s="536"/>
      <c r="AC2" s="536"/>
      <c r="AD2" s="536"/>
      <c r="AE2" s="536"/>
      <c r="AF2" s="536"/>
      <c r="AG2" s="536"/>
      <c r="AH2" s="536"/>
      <c r="AI2" s="536"/>
      <c r="AK2" s="3"/>
    </row>
    <row r="3" spans="1:44">
      <c r="R3" s="3"/>
      <c r="S3" s="4"/>
      <c r="T3" s="538"/>
      <c r="U3" s="538"/>
      <c r="V3" s="538"/>
      <c r="W3" s="538"/>
      <c r="X3" s="538"/>
      <c r="Y3" s="538"/>
      <c r="Z3" s="538"/>
      <c r="AA3" s="538"/>
      <c r="AB3" s="538"/>
      <c r="AC3" s="538"/>
      <c r="AD3" s="538"/>
      <c r="AE3" s="538"/>
      <c r="AF3" s="537"/>
      <c r="AG3" s="537"/>
      <c r="AH3" s="537"/>
      <c r="AI3" s="537"/>
      <c r="AJ3" s="18"/>
      <c r="AK3" s="3"/>
    </row>
    <row r="4" spans="1:44">
      <c r="R4" s="3"/>
      <c r="S4" s="248"/>
      <c r="T4" s="538"/>
      <c r="U4" s="538"/>
      <c r="V4" s="538"/>
      <c r="W4" s="538"/>
      <c r="X4" s="538"/>
      <c r="Y4" s="538"/>
      <c r="Z4" s="538"/>
      <c r="AA4" s="538"/>
      <c r="AB4" s="538"/>
      <c r="AC4" s="538"/>
      <c r="AD4" s="538"/>
      <c r="AE4" s="538"/>
      <c r="AF4" s="258"/>
      <c r="AG4" s="249"/>
      <c r="AH4" s="258"/>
      <c r="AI4" s="249"/>
      <c r="AJ4" s="14"/>
      <c r="AK4" s="13"/>
      <c r="AL4" s="13"/>
      <c r="AM4" s="13"/>
      <c r="AN4" s="13"/>
      <c r="AO4" s="13"/>
      <c r="AP4" s="13"/>
      <c r="AQ4" s="13"/>
      <c r="AR4" s="13"/>
    </row>
    <row r="5" spans="1:44" ht="18.75" customHeight="1">
      <c r="R5" s="3"/>
      <c r="S5" s="248"/>
      <c r="T5" s="248"/>
      <c r="U5" s="251"/>
      <c r="V5" s="248"/>
      <c r="W5" s="251"/>
      <c r="X5" s="248"/>
      <c r="Y5" s="251"/>
      <c r="Z5" s="248"/>
      <c r="AA5" s="251"/>
      <c r="AB5" s="248"/>
      <c r="AC5" s="251"/>
      <c r="AD5" s="248"/>
      <c r="AE5" s="251"/>
      <c r="AF5" s="3"/>
      <c r="AG5" s="3"/>
      <c r="AH5" s="3"/>
      <c r="AI5" s="3"/>
      <c r="AJ5" s="13"/>
      <c r="AK5" s="13"/>
      <c r="AL5" s="13"/>
      <c r="AM5" s="13"/>
      <c r="AN5" s="13"/>
      <c r="AO5" s="13"/>
      <c r="AP5" s="13"/>
      <c r="AQ5" s="13"/>
      <c r="AR5" s="13"/>
    </row>
    <row r="6" spans="1:44">
      <c r="R6" s="3"/>
      <c r="S6" s="248"/>
      <c r="T6" s="248"/>
      <c r="U6" s="251"/>
      <c r="V6" s="248"/>
      <c r="W6" s="251"/>
      <c r="X6" s="248"/>
      <c r="Y6" s="251"/>
      <c r="Z6" s="248"/>
      <c r="AA6" s="251"/>
      <c r="AB6" s="248"/>
      <c r="AC6" s="251"/>
      <c r="AD6" s="248"/>
      <c r="AE6" s="251"/>
      <c r="AF6" s="259"/>
      <c r="AG6" s="260"/>
      <c r="AH6" s="259"/>
      <c r="AI6" s="260"/>
      <c r="AJ6" s="13"/>
      <c r="AK6" s="13"/>
      <c r="AL6" s="13"/>
      <c r="AM6" s="13"/>
      <c r="AN6" s="13"/>
      <c r="AO6" s="13"/>
      <c r="AP6" s="13"/>
      <c r="AQ6" s="13"/>
      <c r="AR6" s="13"/>
    </row>
    <row r="7" spans="1:44" ht="18.75" customHeight="1">
      <c r="R7" s="3"/>
      <c r="S7" s="248"/>
      <c r="T7" s="248"/>
      <c r="U7" s="251"/>
      <c r="V7" s="248"/>
      <c r="W7" s="251"/>
      <c r="X7" s="248"/>
      <c r="Y7" s="251"/>
      <c r="Z7" s="248"/>
      <c r="AA7" s="251"/>
      <c r="AB7" s="248"/>
      <c r="AC7" s="251"/>
      <c r="AD7" s="248"/>
      <c r="AE7" s="251"/>
      <c r="AF7" s="259"/>
      <c r="AG7" s="260"/>
      <c r="AH7" s="259"/>
      <c r="AI7" s="260"/>
      <c r="AJ7" s="13"/>
      <c r="AK7" s="13"/>
      <c r="AL7" s="13"/>
      <c r="AM7" s="13"/>
      <c r="AN7" s="13"/>
      <c r="AO7" s="13"/>
      <c r="AP7" s="13"/>
      <c r="AQ7" s="13"/>
      <c r="AR7" s="13"/>
    </row>
    <row r="8" spans="1:44" ht="18.75" customHeight="1">
      <c r="R8" s="3"/>
      <c r="S8" s="248"/>
      <c r="T8" s="248"/>
      <c r="U8" s="251"/>
      <c r="V8" s="248"/>
      <c r="W8" s="251"/>
      <c r="X8" s="248"/>
      <c r="Y8" s="251"/>
      <c r="Z8" s="248"/>
      <c r="AA8" s="251"/>
      <c r="AB8" s="248"/>
      <c r="AC8" s="251"/>
      <c r="AD8" s="248"/>
      <c r="AE8" s="251"/>
      <c r="AF8" s="259"/>
      <c r="AG8" s="260"/>
      <c r="AH8" s="259"/>
      <c r="AI8" s="260"/>
      <c r="AJ8" s="13"/>
      <c r="AK8" s="13"/>
      <c r="AL8" s="13"/>
      <c r="AM8" s="13"/>
      <c r="AN8" s="13"/>
      <c r="AO8" s="13"/>
      <c r="AP8" s="13"/>
      <c r="AQ8" s="13"/>
      <c r="AR8" s="13"/>
    </row>
    <row r="9" spans="1:44" ht="18.75" customHeight="1">
      <c r="R9" s="3"/>
      <c r="S9" s="248"/>
      <c r="T9" s="248"/>
      <c r="U9" s="251"/>
      <c r="V9" s="248"/>
      <c r="W9" s="251"/>
      <c r="X9" s="248"/>
      <c r="Y9" s="251"/>
      <c r="Z9" s="248"/>
      <c r="AA9" s="251"/>
      <c r="AB9" s="248"/>
      <c r="AC9" s="251"/>
      <c r="AD9" s="248"/>
      <c r="AE9" s="251"/>
      <c r="AF9" s="259"/>
      <c r="AG9" s="260"/>
      <c r="AH9" s="259"/>
      <c r="AI9" s="260"/>
      <c r="AJ9" s="13"/>
      <c r="AK9" s="13"/>
      <c r="AL9" s="13"/>
      <c r="AM9" s="13"/>
      <c r="AN9" s="13"/>
      <c r="AO9" s="13"/>
      <c r="AP9" s="13"/>
      <c r="AQ9" s="13"/>
      <c r="AR9" s="13"/>
    </row>
    <row r="10" spans="1:44" ht="18.75" customHeight="1">
      <c r="R10" s="3"/>
      <c r="S10" s="248"/>
      <c r="T10" s="248"/>
      <c r="U10" s="251"/>
      <c r="V10" s="248"/>
      <c r="W10" s="251"/>
      <c r="X10" s="248"/>
      <c r="Y10" s="251"/>
      <c r="Z10" s="248"/>
      <c r="AA10" s="251"/>
      <c r="AB10" s="248"/>
      <c r="AC10" s="251"/>
      <c r="AD10" s="248"/>
      <c r="AE10" s="251"/>
      <c r="AF10" s="259"/>
      <c r="AG10" s="260"/>
      <c r="AH10" s="259"/>
      <c r="AI10" s="260"/>
      <c r="AJ10" s="13"/>
      <c r="AK10" s="13"/>
      <c r="AL10" s="13"/>
      <c r="AM10" s="13"/>
      <c r="AN10" s="13"/>
      <c r="AO10" s="13"/>
      <c r="AP10" s="13"/>
      <c r="AQ10" s="13"/>
      <c r="AR10" s="13"/>
    </row>
    <row r="11" spans="1:44" ht="18.75" customHeight="1">
      <c r="R11" s="3"/>
      <c r="S11" s="248"/>
      <c r="T11" s="248"/>
      <c r="U11" s="251"/>
      <c r="V11" s="248"/>
      <c r="W11" s="251"/>
      <c r="X11" s="248"/>
      <c r="Y11" s="251"/>
      <c r="Z11" s="248"/>
      <c r="AA11" s="251"/>
      <c r="AB11" s="248"/>
      <c r="AC11" s="251"/>
      <c r="AD11" s="248"/>
      <c r="AE11" s="251"/>
      <c r="AF11" s="259"/>
      <c r="AG11" s="260"/>
      <c r="AH11" s="259"/>
      <c r="AI11" s="260"/>
      <c r="AJ11" s="13"/>
      <c r="AK11" s="13"/>
      <c r="AL11" s="13"/>
      <c r="AM11" s="13"/>
      <c r="AN11" s="13"/>
      <c r="AO11" s="13"/>
      <c r="AP11" s="13"/>
      <c r="AQ11" s="13"/>
      <c r="AR11" s="13"/>
    </row>
    <row r="12" spans="1:44" ht="18.75" customHeight="1">
      <c r="R12" s="3"/>
      <c r="S12" s="248"/>
      <c r="T12" s="248"/>
      <c r="U12" s="251"/>
      <c r="V12" s="248"/>
      <c r="W12" s="251"/>
      <c r="X12" s="248"/>
      <c r="Y12" s="251"/>
      <c r="Z12" s="248"/>
      <c r="AA12" s="251"/>
      <c r="AB12" s="248"/>
      <c r="AC12" s="251"/>
      <c r="AD12" s="248"/>
      <c r="AE12" s="251"/>
      <c r="AF12" s="259"/>
      <c r="AG12" s="260"/>
      <c r="AH12" s="259"/>
      <c r="AI12" s="260"/>
      <c r="AJ12" s="13"/>
      <c r="AK12" s="13"/>
      <c r="AL12" s="13"/>
      <c r="AM12" s="13"/>
      <c r="AN12" s="13"/>
      <c r="AO12" s="13"/>
      <c r="AP12" s="13"/>
      <c r="AQ12" s="13"/>
      <c r="AR12" s="13"/>
    </row>
    <row r="13" spans="1:44" ht="18.75" customHeight="1">
      <c r="R13" s="3"/>
      <c r="S13" s="248"/>
      <c r="T13" s="248"/>
      <c r="U13" s="251"/>
      <c r="V13" s="248"/>
      <c r="W13" s="251"/>
      <c r="X13" s="248"/>
      <c r="Y13" s="251"/>
      <c r="Z13" s="248"/>
      <c r="AA13" s="251"/>
      <c r="AB13" s="248"/>
      <c r="AC13" s="251"/>
      <c r="AD13" s="248"/>
      <c r="AE13" s="251"/>
      <c r="AF13" s="259"/>
      <c r="AG13" s="260"/>
      <c r="AH13" s="259"/>
      <c r="AI13" s="260"/>
      <c r="AJ13" s="13"/>
      <c r="AK13" s="13"/>
      <c r="AL13" s="13"/>
      <c r="AM13" s="13"/>
      <c r="AN13" s="13"/>
      <c r="AO13" s="13"/>
      <c r="AP13" s="13"/>
      <c r="AQ13" s="13"/>
      <c r="AR13" s="13"/>
    </row>
    <row r="14" spans="1:44" ht="18.75" customHeight="1">
      <c r="R14" s="3"/>
      <c r="S14" s="248"/>
      <c r="T14" s="248"/>
      <c r="U14" s="251"/>
      <c r="V14" s="248"/>
      <c r="W14" s="251"/>
      <c r="X14" s="248"/>
      <c r="Y14" s="251"/>
      <c r="Z14" s="248"/>
      <c r="AA14" s="251"/>
      <c r="AB14" s="248"/>
      <c r="AC14" s="251"/>
      <c r="AD14" s="248"/>
      <c r="AE14" s="251"/>
      <c r="AF14" s="259"/>
      <c r="AG14" s="260"/>
      <c r="AH14" s="259"/>
      <c r="AI14" s="260"/>
      <c r="AJ14" s="13"/>
      <c r="AK14" s="13"/>
      <c r="AL14" s="13"/>
      <c r="AM14" s="13"/>
      <c r="AN14" s="13"/>
      <c r="AO14" s="13"/>
      <c r="AP14" s="13"/>
      <c r="AQ14" s="13"/>
      <c r="AR14" s="13"/>
    </row>
    <row r="15" spans="1:44" ht="18.75" customHeight="1">
      <c r="Q15" s="344"/>
      <c r="R15" s="3"/>
      <c r="S15" s="248"/>
      <c r="T15" s="248"/>
      <c r="U15" s="251"/>
      <c r="V15" s="248"/>
      <c r="W15" s="251"/>
      <c r="X15" s="248"/>
      <c r="Y15" s="251"/>
      <c r="Z15" s="248"/>
      <c r="AA15" s="251"/>
      <c r="AB15" s="248"/>
      <c r="AC15" s="251"/>
      <c r="AD15" s="248"/>
      <c r="AE15" s="251"/>
      <c r="AF15" s="259"/>
      <c r="AG15" s="260"/>
      <c r="AH15" s="259"/>
      <c r="AI15" s="260"/>
      <c r="AJ15" s="13"/>
      <c r="AK15" s="13"/>
      <c r="AL15" s="13"/>
      <c r="AM15" s="13"/>
      <c r="AN15" s="13"/>
      <c r="AO15" s="13"/>
      <c r="AP15" s="13"/>
      <c r="AQ15" s="13"/>
      <c r="AR15" s="13"/>
    </row>
    <row r="16" spans="1:44" ht="18.75" customHeight="1">
      <c r="R16" s="3"/>
      <c r="S16" s="248"/>
      <c r="T16" s="248"/>
      <c r="U16" s="251"/>
      <c r="V16" s="248"/>
      <c r="W16" s="251"/>
      <c r="X16" s="248"/>
      <c r="Y16" s="251"/>
      <c r="Z16" s="248"/>
      <c r="AA16" s="251"/>
      <c r="AB16" s="248"/>
      <c r="AC16" s="251"/>
      <c r="AD16" s="248"/>
      <c r="AE16" s="251"/>
      <c r="AF16" s="259"/>
      <c r="AG16" s="260"/>
      <c r="AH16" s="259"/>
      <c r="AI16" s="260"/>
      <c r="AJ16" s="13"/>
      <c r="AK16" s="13"/>
      <c r="AL16" s="13"/>
      <c r="AM16" s="13"/>
      <c r="AN16" s="13"/>
      <c r="AO16" s="13"/>
      <c r="AP16" s="13"/>
      <c r="AQ16" s="13"/>
      <c r="AR16" s="13"/>
    </row>
    <row r="17" spans="1:44" ht="18.75" customHeight="1">
      <c r="R17" s="3"/>
      <c r="S17" s="248"/>
      <c r="T17" s="248"/>
      <c r="U17" s="251"/>
      <c r="V17" s="248"/>
      <c r="W17" s="251"/>
      <c r="X17" s="248"/>
      <c r="Y17" s="251"/>
      <c r="Z17" s="248"/>
      <c r="AA17" s="251"/>
      <c r="AB17" s="248"/>
      <c r="AC17" s="251"/>
      <c r="AD17" s="248"/>
      <c r="AE17" s="251"/>
      <c r="AF17" s="3"/>
      <c r="AG17" s="3"/>
      <c r="AH17" s="3"/>
      <c r="AI17" s="3"/>
      <c r="AJ17" s="13"/>
      <c r="AK17" s="13"/>
      <c r="AL17" s="13"/>
      <c r="AM17" s="13"/>
      <c r="AN17" s="13"/>
      <c r="AO17" s="13"/>
      <c r="AP17" s="13"/>
      <c r="AQ17" s="13"/>
      <c r="AR17" s="13"/>
    </row>
    <row r="18" spans="1:44" ht="18.75" customHeight="1">
      <c r="R18" s="3"/>
      <c r="S18" s="248"/>
      <c r="T18" s="248"/>
      <c r="U18" s="251"/>
      <c r="V18" s="248"/>
      <c r="W18" s="251"/>
      <c r="X18" s="248"/>
      <c r="Y18" s="251"/>
      <c r="Z18" s="248"/>
      <c r="AA18" s="251"/>
      <c r="AB18" s="248"/>
      <c r="AC18" s="251"/>
      <c r="AD18" s="248"/>
      <c r="AE18" s="251"/>
      <c r="AF18" s="259"/>
      <c r="AG18" s="260"/>
      <c r="AH18" s="259"/>
      <c r="AI18" s="260"/>
      <c r="AJ18" s="13"/>
      <c r="AK18" s="13"/>
      <c r="AL18" s="13"/>
      <c r="AM18" s="13"/>
      <c r="AN18" s="13"/>
      <c r="AO18" s="13"/>
      <c r="AP18" s="13"/>
      <c r="AQ18" s="13"/>
      <c r="AR18" s="13"/>
    </row>
    <row r="19" spans="1:44">
      <c r="R19" s="3"/>
      <c r="S19" s="3"/>
      <c r="T19" s="3"/>
      <c r="U19" s="3"/>
      <c r="V19" s="3"/>
      <c r="W19" s="3"/>
      <c r="X19" s="3"/>
      <c r="Y19" s="3"/>
      <c r="Z19" s="3"/>
      <c r="AA19" s="3"/>
      <c r="AB19" s="3"/>
      <c r="AC19" s="3"/>
      <c r="AD19" s="3"/>
      <c r="AE19" s="3"/>
      <c r="AF19" s="3"/>
      <c r="AG19" s="3"/>
      <c r="AH19" s="3"/>
      <c r="AI19" s="3"/>
    </row>
    <row r="20" spans="1:44">
      <c r="R20" s="3"/>
      <c r="S20" s="3"/>
      <c r="T20" s="3"/>
      <c r="U20" s="3"/>
      <c r="V20" s="3"/>
      <c r="W20" s="3"/>
      <c r="X20" s="3"/>
      <c r="Y20" s="3"/>
      <c r="Z20" s="3"/>
      <c r="AA20" s="3"/>
      <c r="AB20" s="3"/>
      <c r="AC20" s="3"/>
      <c r="AD20" s="3"/>
      <c r="AE20" s="3"/>
      <c r="AF20" s="3"/>
      <c r="AG20" s="3"/>
      <c r="AH20" s="3"/>
      <c r="AI20" s="3"/>
      <c r="AK20" s="3"/>
    </row>
    <row r="21" spans="1:44">
      <c r="R21" s="3"/>
      <c r="S21" s="3"/>
      <c r="T21" s="3"/>
      <c r="U21" s="3"/>
      <c r="V21" s="3"/>
      <c r="W21" s="3"/>
      <c r="X21" s="3"/>
      <c r="Y21" s="3"/>
      <c r="Z21" s="3"/>
      <c r="AA21" s="3"/>
      <c r="AB21" s="3"/>
      <c r="AC21" s="3"/>
      <c r="AD21" s="3"/>
      <c r="AE21" s="3"/>
      <c r="AF21" s="3"/>
      <c r="AG21" s="3"/>
      <c r="AH21" s="3"/>
      <c r="AI21" s="3"/>
      <c r="AK21" s="3"/>
    </row>
    <row r="22" spans="1:44">
      <c r="R22" s="3"/>
      <c r="S22" s="3"/>
      <c r="T22" s="3"/>
      <c r="U22" s="3"/>
      <c r="V22" s="3"/>
      <c r="W22" s="3"/>
      <c r="X22" s="3"/>
      <c r="Y22" s="3"/>
      <c r="Z22" s="3"/>
      <c r="AA22" s="3"/>
      <c r="AB22" s="3"/>
      <c r="AC22" s="3"/>
      <c r="AD22" s="3"/>
      <c r="AE22" s="3"/>
      <c r="AF22" s="3"/>
      <c r="AG22" s="3"/>
      <c r="AH22" s="3"/>
      <c r="AI22" s="3"/>
    </row>
    <row r="23" spans="1:44">
      <c r="R23" s="3"/>
      <c r="S23" s="3"/>
      <c r="T23" s="3"/>
      <c r="U23" s="3"/>
      <c r="V23" s="3"/>
      <c r="W23" s="3"/>
      <c r="X23" s="3"/>
      <c r="Y23" s="3"/>
      <c r="Z23" s="3"/>
      <c r="AA23" s="3"/>
      <c r="AB23" s="3"/>
      <c r="AC23" s="3"/>
      <c r="AD23" s="3"/>
      <c r="AE23" s="3"/>
      <c r="AF23" s="3"/>
      <c r="AG23" s="3"/>
      <c r="AH23" s="3"/>
      <c r="AI23" s="3"/>
    </row>
    <row r="24" spans="1:44">
      <c r="R24" s="3"/>
      <c r="S24" s="3"/>
      <c r="T24" s="3"/>
      <c r="U24" s="3"/>
      <c r="V24" s="3"/>
      <c r="W24" s="3"/>
      <c r="X24" s="3"/>
      <c r="Y24" s="3"/>
      <c r="Z24" s="3"/>
      <c r="AA24" s="3"/>
      <c r="AB24" s="3"/>
      <c r="AC24" s="3"/>
      <c r="AD24" s="3"/>
      <c r="AE24" s="3"/>
      <c r="AF24" s="3"/>
      <c r="AG24" s="3"/>
      <c r="AH24" s="3"/>
      <c r="AI24" s="3"/>
    </row>
    <row r="25" spans="1:44">
      <c r="A25" s="306" t="s">
        <v>121</v>
      </c>
      <c r="B25" s="307"/>
      <c r="C25" s="307"/>
      <c r="D25" s="307"/>
      <c r="E25" s="307"/>
      <c r="F25" s="307"/>
      <c r="G25" s="307"/>
      <c r="H25" s="307"/>
      <c r="I25" s="307"/>
      <c r="J25" s="307"/>
      <c r="K25" s="307"/>
      <c r="L25" s="307"/>
      <c r="M25" s="307"/>
      <c r="N25" s="307"/>
      <c r="R25" s="3"/>
      <c r="S25" s="3"/>
      <c r="T25" s="3"/>
      <c r="U25" s="3"/>
      <c r="V25" s="3"/>
      <c r="W25" s="3"/>
      <c r="X25" s="3"/>
      <c r="Y25" s="3"/>
      <c r="Z25" s="3"/>
      <c r="AA25" s="3"/>
      <c r="AB25" s="3"/>
      <c r="AC25" s="3"/>
      <c r="AD25" s="3"/>
      <c r="AE25" s="3"/>
      <c r="AF25" s="3"/>
      <c r="AG25" s="3"/>
      <c r="AH25" s="3"/>
      <c r="AI25" s="3"/>
    </row>
    <row r="26" spans="1:44">
      <c r="A26" s="484" t="s">
        <v>166</v>
      </c>
      <c r="B26" s="484"/>
      <c r="C26" s="484"/>
      <c r="D26" s="484"/>
      <c r="E26" s="484"/>
      <c r="F26" s="484"/>
      <c r="G26" s="484"/>
      <c r="H26" s="484"/>
      <c r="I26" s="484"/>
      <c r="J26" s="484"/>
      <c r="K26" s="484"/>
      <c r="L26" s="484"/>
      <c r="M26" s="484"/>
      <c r="N26" s="484"/>
      <c r="O26" s="13"/>
    </row>
    <row r="27" spans="1:44" ht="41.25" customHeight="1">
      <c r="A27" s="484" t="s">
        <v>167</v>
      </c>
      <c r="B27" s="485"/>
      <c r="C27" s="485"/>
      <c r="D27" s="485"/>
      <c r="E27" s="485"/>
      <c r="F27" s="485"/>
      <c r="G27" s="485"/>
      <c r="H27" s="485"/>
      <c r="I27" s="485"/>
      <c r="J27" s="485"/>
      <c r="K27" s="485"/>
      <c r="L27" s="501"/>
      <c r="M27" s="311"/>
      <c r="N27" s="311"/>
    </row>
    <row r="28" spans="1:44">
      <c r="A28" s="347" t="s">
        <v>315</v>
      </c>
      <c r="Q28"/>
      <c r="R28"/>
      <c r="S28"/>
      <c r="T28"/>
      <c r="U28"/>
      <c r="V28"/>
      <c r="W28"/>
      <c r="X28"/>
      <c r="Y28"/>
      <c r="Z28"/>
      <c r="AA28"/>
      <c r="AB28"/>
      <c r="AC28"/>
      <c r="AD28"/>
      <c r="AE28"/>
      <c r="AF28"/>
      <c r="AG28"/>
      <c r="AH28"/>
      <c r="AI28"/>
      <c r="AJ28"/>
    </row>
    <row r="62" spans="60:60">
      <c r="BH62" s="9"/>
    </row>
    <row r="63" spans="60:60" ht="34.5" customHeight="1">
      <c r="BH63" s="9"/>
    </row>
    <row r="64" spans="60:60" ht="15.75" customHeight="1">
      <c r="BH64" s="9"/>
    </row>
    <row r="65" spans="58:60">
      <c r="BH65" s="9"/>
    </row>
    <row r="66" spans="58:60">
      <c r="BH66" s="9"/>
    </row>
    <row r="67" spans="58:60">
      <c r="BH67" s="9"/>
    </row>
    <row r="68" spans="58:60">
      <c r="BH68" s="9"/>
    </row>
    <row r="69" spans="58:60">
      <c r="BH69" s="9"/>
    </row>
    <row r="70" spans="58:60">
      <c r="BH70" s="9"/>
    </row>
    <row r="71" spans="58:60">
      <c r="BH71" s="9"/>
    </row>
    <row r="72" spans="58:60">
      <c r="BH72" s="9"/>
    </row>
    <row r="73" spans="58:60">
      <c r="BH73" s="9"/>
    </row>
    <row r="74" spans="58:60">
      <c r="BH74" s="9"/>
    </row>
    <row r="75" spans="58:60">
      <c r="BH75" s="9"/>
    </row>
    <row r="77" spans="58:60">
      <c r="BF77" s="15"/>
    </row>
  </sheetData>
  <customSheetViews>
    <customSheetView guid="{37EBF6B8-25A0-4EFC-9608-366FD1E6584D}" showGridLines="0">
      <selection activeCell="S5" sqref="S5"/>
      <pageMargins left="0.70866141732283472" right="0.70866141732283472" top="0.74803149606299213" bottom="0.74803149606299213" header="0.31496062992125984" footer="0.31496062992125984"/>
      <pageSetup paperSize="9" orientation="landscape" r:id="rId1"/>
    </customSheetView>
  </customSheetViews>
  <mergeCells count="13">
    <mergeCell ref="A27:L27"/>
    <mergeCell ref="Z4:AA4"/>
    <mergeCell ref="AB4:AC4"/>
    <mergeCell ref="AD4:AE4"/>
    <mergeCell ref="A26:N26"/>
    <mergeCell ref="T4:U4"/>
    <mergeCell ref="V4:W4"/>
    <mergeCell ref="X4:Y4"/>
    <mergeCell ref="A2:N2"/>
    <mergeCell ref="T2:AI2"/>
    <mergeCell ref="AF3:AG3"/>
    <mergeCell ref="AH3:AI3"/>
    <mergeCell ref="T3:AE3"/>
  </mergeCells>
  <pageMargins left="0.70866141732283472" right="0.70866141732283472" top="0.74803149606299213" bottom="0.74803149606299213" header="0.31496062992125984" footer="0.31496062992125984"/>
  <pageSetup paperSize="9" orientation="landscape" r:id="rId2"/>
  <drawing r:id="rId3"/>
</worksheet>
</file>

<file path=xl/worksheets/sheet15.xml><?xml version="1.0" encoding="utf-8"?>
<worksheet xmlns="http://schemas.openxmlformats.org/spreadsheetml/2006/main" xmlns:r="http://schemas.openxmlformats.org/officeDocument/2006/relationships">
  <sheetPr codeName="Sheet37"/>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38"/>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Sheet9"/>
  <dimension ref="A2:Q35"/>
  <sheetViews>
    <sheetView showGridLines="0" workbookViewId="0"/>
  </sheetViews>
  <sheetFormatPr defaultRowHeight="15"/>
  <cols>
    <col min="1" max="1" width="23.7109375" customWidth="1"/>
    <col min="6" max="6" width="8.28515625" bestFit="1" customWidth="1"/>
  </cols>
  <sheetData>
    <row r="2" spans="1:17" ht="29.25" customHeight="1">
      <c r="A2" s="483" t="s">
        <v>283</v>
      </c>
      <c r="B2" s="483"/>
      <c r="C2" s="483"/>
      <c r="D2" s="483"/>
      <c r="E2" s="483"/>
      <c r="F2" s="483"/>
      <c r="G2" s="483"/>
      <c r="H2" s="483"/>
      <c r="I2" s="483"/>
      <c r="J2" s="483"/>
      <c r="K2" s="483"/>
      <c r="L2" s="483"/>
      <c r="M2" s="483"/>
    </row>
    <row r="4" spans="1:17" ht="20.25" customHeight="1">
      <c r="A4" s="107"/>
      <c r="B4" s="540" t="s">
        <v>47</v>
      </c>
      <c r="C4" s="541"/>
      <c r="D4" s="541"/>
      <c r="E4" s="541"/>
      <c r="F4" s="541"/>
      <c r="G4" s="541"/>
      <c r="H4" s="541"/>
      <c r="I4" s="541"/>
      <c r="J4" s="541"/>
      <c r="K4" s="541"/>
      <c r="L4" s="541"/>
      <c r="M4" s="542"/>
      <c r="N4" s="108"/>
      <c r="O4" s="109"/>
      <c r="P4" s="109"/>
      <c r="Q4" s="109"/>
    </row>
    <row r="5" spans="1:17" ht="23.25" customHeight="1">
      <c r="A5" s="170" t="s">
        <v>51</v>
      </c>
      <c r="B5" s="539" t="s">
        <v>106</v>
      </c>
      <c r="C5" s="539"/>
      <c r="D5" s="539" t="s">
        <v>50</v>
      </c>
      <c r="E5" s="539"/>
      <c r="F5" s="539" t="s">
        <v>49</v>
      </c>
      <c r="G5" s="539"/>
      <c r="H5" s="539" t="s">
        <v>105</v>
      </c>
      <c r="I5" s="539"/>
      <c r="J5" s="539" t="s">
        <v>26</v>
      </c>
      <c r="K5" s="539"/>
      <c r="L5" s="539" t="s">
        <v>27</v>
      </c>
      <c r="M5" s="543"/>
      <c r="N5" s="106"/>
    </row>
    <row r="6" spans="1:17" ht="15.75" customHeight="1">
      <c r="A6" s="320" t="s">
        <v>101</v>
      </c>
      <c r="B6" s="241">
        <v>29</v>
      </c>
      <c r="C6" s="321">
        <v>0.70731707317073178</v>
      </c>
      <c r="D6" s="241">
        <v>5</v>
      </c>
      <c r="E6" s="322">
        <v>0.12195121951219512</v>
      </c>
      <c r="F6" s="241">
        <v>1</v>
      </c>
      <c r="G6" s="322">
        <v>2.4390243902439025E-2</v>
      </c>
      <c r="H6" s="241">
        <v>6</v>
      </c>
      <c r="I6" s="322">
        <v>0.14634146341463417</v>
      </c>
      <c r="J6" s="241">
        <v>0</v>
      </c>
      <c r="K6" s="322">
        <v>0</v>
      </c>
      <c r="L6" s="241">
        <v>41</v>
      </c>
      <c r="M6" s="322">
        <v>1</v>
      </c>
      <c r="N6" s="106"/>
    </row>
    <row r="7" spans="1:17" ht="15.75" customHeight="1">
      <c r="A7" s="320" t="s">
        <v>33</v>
      </c>
      <c r="B7" s="241">
        <v>3</v>
      </c>
      <c r="C7" s="321">
        <v>0.5</v>
      </c>
      <c r="D7" s="241">
        <v>1</v>
      </c>
      <c r="E7" s="322">
        <v>0.16666666666666669</v>
      </c>
      <c r="F7" s="241">
        <v>0</v>
      </c>
      <c r="G7" s="322">
        <v>0</v>
      </c>
      <c r="H7" s="241">
        <v>2</v>
      </c>
      <c r="I7" s="322">
        <v>0.33333333333333337</v>
      </c>
      <c r="J7" s="241">
        <v>0</v>
      </c>
      <c r="K7" s="322">
        <v>0</v>
      </c>
      <c r="L7" s="241">
        <v>6</v>
      </c>
      <c r="M7" s="322">
        <v>1</v>
      </c>
      <c r="N7" s="106"/>
    </row>
    <row r="8" spans="1:17" ht="15.75" customHeight="1">
      <c r="A8" s="320" t="s">
        <v>52</v>
      </c>
      <c r="B8" s="241">
        <v>4</v>
      </c>
      <c r="C8" s="321">
        <v>0.8</v>
      </c>
      <c r="D8" s="241">
        <v>1</v>
      </c>
      <c r="E8" s="322">
        <v>0.2</v>
      </c>
      <c r="F8" s="241">
        <v>0</v>
      </c>
      <c r="G8" s="322">
        <v>0</v>
      </c>
      <c r="H8" s="241">
        <v>0</v>
      </c>
      <c r="I8" s="322">
        <v>0</v>
      </c>
      <c r="J8" s="241">
        <v>0</v>
      </c>
      <c r="K8" s="322">
        <v>0</v>
      </c>
      <c r="L8" s="241">
        <v>5</v>
      </c>
      <c r="M8" s="322">
        <v>1</v>
      </c>
      <c r="N8" s="106"/>
    </row>
    <row r="9" spans="1:17" ht="15.75" customHeight="1">
      <c r="A9" s="320" t="s">
        <v>35</v>
      </c>
      <c r="B9" s="241">
        <v>18</v>
      </c>
      <c r="C9" s="321">
        <v>0.45</v>
      </c>
      <c r="D9" s="241">
        <v>6</v>
      </c>
      <c r="E9" s="322">
        <v>0.15</v>
      </c>
      <c r="F9" s="241">
        <v>7</v>
      </c>
      <c r="G9" s="322">
        <v>0.17499999999999999</v>
      </c>
      <c r="H9" s="241">
        <v>9</v>
      </c>
      <c r="I9" s="322">
        <v>0.22500000000000001</v>
      </c>
      <c r="J9" s="241">
        <v>0</v>
      </c>
      <c r="K9" s="322">
        <v>0</v>
      </c>
      <c r="L9" s="241">
        <v>40</v>
      </c>
      <c r="M9" s="322">
        <v>1</v>
      </c>
      <c r="N9" s="106"/>
    </row>
    <row r="10" spans="1:17" ht="15.75" customHeight="1">
      <c r="A10" s="320" t="s">
        <v>42</v>
      </c>
      <c r="B10" s="241">
        <v>26</v>
      </c>
      <c r="C10" s="321">
        <v>0.78787878787878773</v>
      </c>
      <c r="D10" s="241">
        <v>5</v>
      </c>
      <c r="E10" s="322">
        <v>0.15151515151515152</v>
      </c>
      <c r="F10" s="241">
        <v>1</v>
      </c>
      <c r="G10" s="322">
        <v>3.0303030303030304E-2</v>
      </c>
      <c r="H10" s="241">
        <v>1</v>
      </c>
      <c r="I10" s="322">
        <v>3.0303030303030304E-2</v>
      </c>
      <c r="J10" s="241">
        <v>0</v>
      </c>
      <c r="K10" s="322">
        <v>0</v>
      </c>
      <c r="L10" s="241">
        <v>33</v>
      </c>
      <c r="M10" s="322">
        <v>1</v>
      </c>
      <c r="N10" s="106"/>
    </row>
    <row r="11" spans="1:17" ht="15.75" customHeight="1">
      <c r="A11" s="320" t="s">
        <v>36</v>
      </c>
      <c r="B11" s="241">
        <v>50</v>
      </c>
      <c r="C11" s="321">
        <v>0.64100000000000001</v>
      </c>
      <c r="D11" s="241">
        <v>10</v>
      </c>
      <c r="E11" s="322">
        <v>0.12820512820512822</v>
      </c>
      <c r="F11" s="241">
        <v>10</v>
      </c>
      <c r="G11" s="322">
        <v>0.128</v>
      </c>
      <c r="H11" s="241">
        <v>8</v>
      </c>
      <c r="I11" s="322">
        <v>0.10256410256410257</v>
      </c>
      <c r="J11" s="241">
        <v>0</v>
      </c>
      <c r="K11" s="322">
        <v>0</v>
      </c>
      <c r="L11" s="241">
        <v>78</v>
      </c>
      <c r="M11" s="322">
        <v>1</v>
      </c>
      <c r="N11" s="106"/>
    </row>
    <row r="12" spans="1:17" ht="15.75" customHeight="1">
      <c r="A12" s="320" t="s">
        <v>38</v>
      </c>
      <c r="B12" s="241">
        <v>37</v>
      </c>
      <c r="C12" s="321">
        <v>0.58730158730158732</v>
      </c>
      <c r="D12" s="241">
        <v>19</v>
      </c>
      <c r="E12" s="322">
        <v>0.30158730158730157</v>
      </c>
      <c r="F12" s="241">
        <v>4</v>
      </c>
      <c r="G12" s="322">
        <v>6.3492063492063489E-2</v>
      </c>
      <c r="H12" s="241">
        <v>3</v>
      </c>
      <c r="I12" s="322">
        <v>4.7619047619047616E-2</v>
      </c>
      <c r="J12" s="241">
        <v>0</v>
      </c>
      <c r="K12" s="322">
        <v>0</v>
      </c>
      <c r="L12" s="241">
        <v>63</v>
      </c>
      <c r="M12" s="322">
        <v>1</v>
      </c>
      <c r="N12" s="106"/>
    </row>
    <row r="13" spans="1:17" ht="15.75" customHeight="1">
      <c r="A13" s="320" t="s">
        <v>34</v>
      </c>
      <c r="B13" s="241">
        <v>32</v>
      </c>
      <c r="C13" s="321">
        <v>0.68085106382978722</v>
      </c>
      <c r="D13" s="241">
        <v>9</v>
      </c>
      <c r="E13" s="322">
        <v>0.19148936170212769</v>
      </c>
      <c r="F13" s="241">
        <v>1</v>
      </c>
      <c r="G13" s="322">
        <v>2.1276595744680851E-2</v>
      </c>
      <c r="H13" s="241">
        <v>4</v>
      </c>
      <c r="I13" s="322">
        <v>8.5106382978723402E-2</v>
      </c>
      <c r="J13" s="241">
        <v>1</v>
      </c>
      <c r="K13" s="322">
        <v>2.1276595744680851E-2</v>
      </c>
      <c r="L13" s="241">
        <v>47</v>
      </c>
      <c r="M13" s="322">
        <v>1</v>
      </c>
      <c r="N13" s="106"/>
    </row>
    <row r="14" spans="1:17" ht="15.75" customHeight="1">
      <c r="A14" s="320" t="s">
        <v>37</v>
      </c>
      <c r="B14" s="241">
        <v>33</v>
      </c>
      <c r="C14" s="321">
        <v>0.66</v>
      </c>
      <c r="D14" s="241">
        <v>13</v>
      </c>
      <c r="E14" s="322">
        <v>0.26</v>
      </c>
      <c r="F14" s="241">
        <v>0</v>
      </c>
      <c r="G14" s="322">
        <v>0</v>
      </c>
      <c r="H14" s="241">
        <v>3</v>
      </c>
      <c r="I14" s="322">
        <v>0.06</v>
      </c>
      <c r="J14" s="241">
        <v>1</v>
      </c>
      <c r="K14" s="322">
        <v>0.02</v>
      </c>
      <c r="L14" s="241">
        <v>50</v>
      </c>
      <c r="M14" s="322">
        <v>1</v>
      </c>
      <c r="N14" s="106"/>
    </row>
    <row r="15" spans="1:17" ht="15.75" customHeight="1">
      <c r="A15" s="320" t="s">
        <v>40</v>
      </c>
      <c r="B15" s="241">
        <v>44</v>
      </c>
      <c r="C15" s="321">
        <v>0.69841269841269837</v>
      </c>
      <c r="D15" s="241">
        <v>7</v>
      </c>
      <c r="E15" s="322">
        <v>0.1111111111111111</v>
      </c>
      <c r="F15" s="241">
        <v>3</v>
      </c>
      <c r="G15" s="322">
        <v>4.7619047619047616E-2</v>
      </c>
      <c r="H15" s="241">
        <v>8</v>
      </c>
      <c r="I15" s="322">
        <v>0.12698412698412698</v>
      </c>
      <c r="J15" s="241">
        <v>1</v>
      </c>
      <c r="K15" s="322">
        <v>1.5873015873015872E-2</v>
      </c>
      <c r="L15" s="241">
        <v>63</v>
      </c>
      <c r="M15" s="322">
        <v>1</v>
      </c>
      <c r="N15" s="106"/>
    </row>
    <row r="16" spans="1:17" ht="15.75" customHeight="1">
      <c r="A16" s="320" t="s">
        <v>39</v>
      </c>
      <c r="B16" s="241">
        <v>6</v>
      </c>
      <c r="C16" s="321">
        <v>1</v>
      </c>
      <c r="D16" s="241">
        <v>0</v>
      </c>
      <c r="E16" s="322">
        <v>0</v>
      </c>
      <c r="F16" s="241">
        <v>0</v>
      </c>
      <c r="G16" s="322">
        <v>0</v>
      </c>
      <c r="H16" s="241">
        <v>0</v>
      </c>
      <c r="I16" s="322">
        <v>0</v>
      </c>
      <c r="J16" s="241">
        <v>0</v>
      </c>
      <c r="K16" s="322">
        <v>0</v>
      </c>
      <c r="L16" s="241">
        <v>6</v>
      </c>
      <c r="M16" s="322">
        <v>1</v>
      </c>
      <c r="N16" s="106"/>
    </row>
    <row r="17" spans="1:14" s="347" customFormat="1" ht="15.75" customHeight="1">
      <c r="A17" s="320" t="s">
        <v>45</v>
      </c>
      <c r="B17" s="241">
        <v>0</v>
      </c>
      <c r="C17" s="321">
        <v>0</v>
      </c>
      <c r="D17" s="241">
        <v>0</v>
      </c>
      <c r="E17" s="322">
        <v>0</v>
      </c>
      <c r="F17" s="241">
        <v>1</v>
      </c>
      <c r="G17" s="322">
        <v>0.33333333333333337</v>
      </c>
      <c r="H17" s="241">
        <v>2</v>
      </c>
      <c r="I17" s="322">
        <v>0.66666666666666674</v>
      </c>
      <c r="J17" s="241">
        <v>0</v>
      </c>
      <c r="K17" s="322">
        <v>0</v>
      </c>
      <c r="L17" s="241">
        <v>3</v>
      </c>
      <c r="M17" s="322">
        <v>1</v>
      </c>
      <c r="N17" s="106"/>
    </row>
    <row r="18" spans="1:14" ht="15.75" customHeight="1">
      <c r="A18" s="320" t="s">
        <v>41</v>
      </c>
      <c r="B18" s="241">
        <v>35</v>
      </c>
      <c r="C18" s="321">
        <v>0.68627450980392157</v>
      </c>
      <c r="D18" s="241">
        <v>7</v>
      </c>
      <c r="E18" s="322">
        <v>0.1372549019607843</v>
      </c>
      <c r="F18" s="241">
        <v>3</v>
      </c>
      <c r="G18" s="322">
        <v>5.8823529411764712E-2</v>
      </c>
      <c r="H18" s="241">
        <v>6</v>
      </c>
      <c r="I18" s="322">
        <v>0.11764705882352942</v>
      </c>
      <c r="J18" s="241">
        <v>0</v>
      </c>
      <c r="K18" s="322">
        <v>0</v>
      </c>
      <c r="L18" s="241">
        <v>51</v>
      </c>
      <c r="M18" s="322">
        <v>1</v>
      </c>
      <c r="N18" s="106"/>
    </row>
    <row r="19" spans="1:14" s="347" customFormat="1" ht="15.75" customHeight="1">
      <c r="A19" s="320" t="s">
        <v>43</v>
      </c>
      <c r="B19" s="241">
        <v>1</v>
      </c>
      <c r="C19" s="321">
        <v>1</v>
      </c>
      <c r="D19" s="241">
        <v>0</v>
      </c>
      <c r="E19" s="322">
        <v>0</v>
      </c>
      <c r="F19" s="241">
        <v>0</v>
      </c>
      <c r="G19" s="322">
        <v>0</v>
      </c>
      <c r="H19" s="241">
        <v>0</v>
      </c>
      <c r="I19" s="322">
        <v>0</v>
      </c>
      <c r="J19" s="241">
        <v>0</v>
      </c>
      <c r="K19" s="322">
        <v>0</v>
      </c>
      <c r="L19" s="241">
        <v>1</v>
      </c>
      <c r="M19" s="322">
        <v>1</v>
      </c>
      <c r="N19" s="106"/>
    </row>
    <row r="20" spans="1:14" ht="15.75" customHeight="1">
      <c r="A20" s="319" t="s">
        <v>46</v>
      </c>
      <c r="B20" s="323">
        <f>SUM(B6:B19)</f>
        <v>318</v>
      </c>
      <c r="C20" s="321">
        <f>B20/$L20</f>
        <v>0.65297741273100618</v>
      </c>
      <c r="D20" s="323">
        <f>SUM(D6:D19)</f>
        <v>83</v>
      </c>
      <c r="E20" s="321">
        <f>D20/$L20</f>
        <v>0.17043121149897331</v>
      </c>
      <c r="F20" s="323">
        <f>SUM(F6:F19)</f>
        <v>31</v>
      </c>
      <c r="G20" s="321">
        <f>F20/$L20</f>
        <v>6.3655030800821355E-2</v>
      </c>
      <c r="H20" s="323">
        <f>SUM(H6:H19)</f>
        <v>52</v>
      </c>
      <c r="I20" s="321">
        <f>H20/$L20</f>
        <v>0.10677618069815195</v>
      </c>
      <c r="J20" s="323">
        <f>SUM(J6:J19)</f>
        <v>3</v>
      </c>
      <c r="K20" s="321">
        <f>J20/$L20</f>
        <v>6.1601642710472282E-3</v>
      </c>
      <c r="L20" s="323">
        <f>SUM(L6:L19)</f>
        <v>487</v>
      </c>
      <c r="M20" s="324">
        <f>SUM(C20,E20,G20,I20,K20)</f>
        <v>1</v>
      </c>
    </row>
    <row r="22" spans="1:14">
      <c r="A22" s="306" t="s">
        <v>121</v>
      </c>
      <c r="B22" s="307"/>
      <c r="C22" s="307"/>
      <c r="D22" s="307"/>
      <c r="E22" s="307"/>
      <c r="F22" s="307"/>
      <c r="G22" s="307"/>
      <c r="H22" s="307"/>
      <c r="I22" s="307"/>
      <c r="J22" s="307"/>
      <c r="K22" s="307"/>
      <c r="L22" s="307"/>
      <c r="M22" s="307"/>
      <c r="N22" s="307"/>
    </row>
    <row r="23" spans="1:14">
      <c r="A23" s="484" t="s">
        <v>166</v>
      </c>
      <c r="B23" s="484"/>
      <c r="C23" s="484"/>
      <c r="D23" s="484"/>
      <c r="E23" s="484"/>
      <c r="F23" s="484"/>
      <c r="G23" s="484"/>
      <c r="H23" s="484"/>
      <c r="I23" s="484"/>
      <c r="J23" s="484"/>
      <c r="K23" s="484"/>
      <c r="L23" s="484"/>
      <c r="M23" s="484"/>
      <c r="N23" s="484"/>
    </row>
    <row r="24" spans="1:14" ht="41.25" customHeight="1">
      <c r="A24" s="484" t="s">
        <v>167</v>
      </c>
      <c r="B24" s="485"/>
      <c r="C24" s="485"/>
      <c r="D24" s="485"/>
      <c r="E24" s="485"/>
      <c r="F24" s="485"/>
      <c r="G24" s="485"/>
      <c r="H24" s="485"/>
      <c r="I24" s="485"/>
      <c r="J24" s="485"/>
      <c r="K24" s="485"/>
      <c r="L24" s="501"/>
      <c r="M24" s="412"/>
      <c r="N24" s="412"/>
    </row>
    <row r="25" spans="1:14">
      <c r="A25" s="347" t="s">
        <v>315</v>
      </c>
      <c r="B25" s="347"/>
      <c r="C25" s="347"/>
      <c r="D25" s="347"/>
      <c r="E25" s="347"/>
      <c r="F25" s="347"/>
      <c r="G25" s="347"/>
      <c r="H25" s="347"/>
      <c r="I25" s="347"/>
      <c r="J25" s="347"/>
      <c r="K25" s="347"/>
      <c r="L25" s="347"/>
      <c r="M25" s="347"/>
      <c r="N25" s="347"/>
    </row>
    <row r="26" spans="1:14">
      <c r="E26" s="15"/>
    </row>
    <row r="27" spans="1:14">
      <c r="E27" s="15"/>
    </row>
    <row r="28" spans="1:14">
      <c r="E28" s="15"/>
    </row>
    <row r="29" spans="1:14">
      <c r="E29" s="15"/>
    </row>
    <row r="30" spans="1:14">
      <c r="E30" s="15"/>
    </row>
    <row r="31" spans="1:14">
      <c r="E31" s="15"/>
    </row>
    <row r="32" spans="1:14">
      <c r="E32" s="15"/>
    </row>
    <row r="33" spans="5:5">
      <c r="E33" s="15"/>
    </row>
    <row r="34" spans="5:5">
      <c r="E34" s="15"/>
    </row>
    <row r="35" spans="5:5">
      <c r="E35" s="15"/>
    </row>
  </sheetData>
  <customSheetViews>
    <customSheetView guid="{37EBF6B8-25A0-4EFC-9608-366FD1E6584D}" showGridLines="0">
      <selection activeCell="P25" sqref="P25"/>
      <pageMargins left="0.7" right="0.7" top="0.75" bottom="0.75" header="0.3" footer="0.3"/>
      <pageSetup paperSize="9" orientation="portrait" horizontalDpi="90" verticalDpi="90" r:id="rId1"/>
    </customSheetView>
  </customSheetViews>
  <mergeCells count="10">
    <mergeCell ref="A23:N23"/>
    <mergeCell ref="A24:L24"/>
    <mergeCell ref="A2:M2"/>
    <mergeCell ref="B5:C5"/>
    <mergeCell ref="B4:M4"/>
    <mergeCell ref="D5:E5"/>
    <mergeCell ref="F5:G5"/>
    <mergeCell ref="H5:I5"/>
    <mergeCell ref="J5:K5"/>
    <mergeCell ref="L5:M5"/>
  </mergeCells>
  <pageMargins left="0.7" right="0.7" top="0.75" bottom="0.75" header="0.3" footer="0.3"/>
  <pageSetup paperSize="9" orientation="portrait" horizontalDpi="90" verticalDpi="90" r:id="rId2"/>
</worksheet>
</file>

<file path=xl/worksheets/sheet18.xml><?xml version="1.0" encoding="utf-8"?>
<worksheet xmlns="http://schemas.openxmlformats.org/spreadsheetml/2006/main" xmlns:r="http://schemas.openxmlformats.org/officeDocument/2006/relationships">
  <sheetPr codeName="Sheet39"/>
  <dimension ref="A1"/>
  <sheetViews>
    <sheetView topLeftCell="A12"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28"/>
  <dimension ref="A2:N35"/>
  <sheetViews>
    <sheetView showGridLines="0" workbookViewId="0">
      <selection activeCell="E34" sqref="E34"/>
    </sheetView>
  </sheetViews>
  <sheetFormatPr defaultRowHeight="15"/>
  <cols>
    <col min="1" max="1" width="23.7109375" style="347" customWidth="1"/>
    <col min="2" max="7" width="12.7109375" style="347" customWidth="1"/>
    <col min="8" max="16384" width="9.140625" style="347"/>
  </cols>
  <sheetData>
    <row r="2" spans="1:13" ht="29.25" customHeight="1">
      <c r="A2" s="483" t="s">
        <v>305</v>
      </c>
      <c r="B2" s="483"/>
      <c r="C2" s="483"/>
      <c r="D2" s="483"/>
      <c r="E2" s="483"/>
      <c r="F2" s="483"/>
      <c r="G2" s="483"/>
      <c r="H2" s="483"/>
      <c r="I2" s="483"/>
      <c r="J2" s="483"/>
      <c r="K2" s="483"/>
      <c r="L2" s="483"/>
      <c r="M2" s="483"/>
    </row>
    <row r="4" spans="1:13" ht="20.25" customHeight="1">
      <c r="A4" s="107"/>
      <c r="B4" s="540" t="s">
        <v>47</v>
      </c>
      <c r="C4" s="541"/>
      <c r="D4" s="541"/>
      <c r="E4" s="541"/>
      <c r="F4" s="541"/>
      <c r="G4" s="541"/>
      <c r="H4" s="108"/>
      <c r="I4" s="109"/>
      <c r="J4" s="109"/>
      <c r="K4" s="109"/>
    </row>
    <row r="5" spans="1:13" ht="23.25" customHeight="1">
      <c r="A5" s="170" t="s">
        <v>51</v>
      </c>
      <c r="B5" s="429" t="s">
        <v>106</v>
      </c>
      <c r="C5" s="429" t="s">
        <v>50</v>
      </c>
      <c r="D5" s="429" t="s">
        <v>49</v>
      </c>
      <c r="E5" s="429" t="s">
        <v>105</v>
      </c>
      <c r="F5" s="429" t="s">
        <v>26</v>
      </c>
      <c r="G5" s="429" t="s">
        <v>27</v>
      </c>
      <c r="H5" s="106"/>
    </row>
    <row r="6" spans="1:13" ht="15.75" customHeight="1">
      <c r="A6" s="320" t="s">
        <v>101</v>
      </c>
      <c r="B6" s="241">
        <v>29</v>
      </c>
      <c r="C6" s="241">
        <v>5</v>
      </c>
      <c r="D6" s="241" t="s">
        <v>290</v>
      </c>
      <c r="E6" s="241">
        <v>6</v>
      </c>
      <c r="F6" s="241" t="s">
        <v>290</v>
      </c>
      <c r="G6" s="241">
        <v>41</v>
      </c>
      <c r="H6" s="106"/>
    </row>
    <row r="7" spans="1:13" ht="15.75" customHeight="1">
      <c r="A7" s="320" t="s">
        <v>33</v>
      </c>
      <c r="B7" s="241" t="s">
        <v>290</v>
      </c>
      <c r="C7" s="241" t="s">
        <v>290</v>
      </c>
      <c r="D7" s="241">
        <v>0</v>
      </c>
      <c r="E7" s="241" t="s">
        <v>290</v>
      </c>
      <c r="F7" s="241">
        <v>0</v>
      </c>
      <c r="G7" s="241">
        <v>6</v>
      </c>
      <c r="H7" s="106"/>
    </row>
    <row r="8" spans="1:13" ht="15.75" customHeight="1">
      <c r="A8" s="320" t="s">
        <v>52</v>
      </c>
      <c r="B8" s="241" t="s">
        <v>290</v>
      </c>
      <c r="C8" s="241" t="s">
        <v>290</v>
      </c>
      <c r="D8" s="241">
        <v>0</v>
      </c>
      <c r="E8" s="241">
        <v>0</v>
      </c>
      <c r="F8" s="241">
        <v>0</v>
      </c>
      <c r="G8" s="241">
        <v>5</v>
      </c>
      <c r="H8" s="106"/>
    </row>
    <row r="9" spans="1:13" ht="15.75" customHeight="1">
      <c r="A9" s="320" t="s">
        <v>35</v>
      </c>
      <c r="B9" s="241">
        <v>18</v>
      </c>
      <c r="C9" s="241">
        <v>6</v>
      </c>
      <c r="D9" s="241">
        <v>7</v>
      </c>
      <c r="E9" s="241">
        <v>9</v>
      </c>
      <c r="F9" s="241">
        <v>0</v>
      </c>
      <c r="G9" s="241">
        <v>40</v>
      </c>
      <c r="H9" s="106"/>
    </row>
    <row r="10" spans="1:13" ht="15.75" customHeight="1">
      <c r="A10" s="320" t="s">
        <v>42</v>
      </c>
      <c r="B10" s="241">
        <v>26</v>
      </c>
      <c r="C10" s="241">
        <v>5</v>
      </c>
      <c r="D10" s="241" t="s">
        <v>290</v>
      </c>
      <c r="E10" s="241" t="s">
        <v>290</v>
      </c>
      <c r="F10" s="241" t="s">
        <v>290</v>
      </c>
      <c r="G10" s="241">
        <v>33</v>
      </c>
      <c r="H10" s="106"/>
    </row>
    <row r="11" spans="1:13" ht="15.75" customHeight="1">
      <c r="A11" s="320" t="s">
        <v>36</v>
      </c>
      <c r="B11" s="241">
        <v>50</v>
      </c>
      <c r="C11" s="241">
        <v>10</v>
      </c>
      <c r="D11" s="241">
        <v>10</v>
      </c>
      <c r="E11" s="241">
        <v>8</v>
      </c>
      <c r="F11" s="241">
        <v>0</v>
      </c>
      <c r="G11" s="241">
        <v>78</v>
      </c>
      <c r="H11" s="106"/>
    </row>
    <row r="12" spans="1:13" ht="15.75" customHeight="1">
      <c r="A12" s="320" t="s">
        <v>38</v>
      </c>
      <c r="B12" s="241">
        <v>37</v>
      </c>
      <c r="C12" s="241">
        <v>19</v>
      </c>
      <c r="D12" s="241" t="s">
        <v>290</v>
      </c>
      <c r="E12" s="241" t="s">
        <v>290</v>
      </c>
      <c r="F12" s="241">
        <v>0</v>
      </c>
      <c r="G12" s="241">
        <v>63</v>
      </c>
      <c r="H12" s="106"/>
    </row>
    <row r="13" spans="1:13" ht="15.75" customHeight="1">
      <c r="A13" s="320" t="s">
        <v>34</v>
      </c>
      <c r="B13" s="241">
        <v>32</v>
      </c>
      <c r="C13" s="241">
        <v>9</v>
      </c>
      <c r="D13" s="241" t="s">
        <v>290</v>
      </c>
      <c r="E13" s="241" t="s">
        <v>290</v>
      </c>
      <c r="F13" s="241" t="s">
        <v>290</v>
      </c>
      <c r="G13" s="241">
        <v>47</v>
      </c>
      <c r="H13" s="106"/>
    </row>
    <row r="14" spans="1:13" ht="15.75" customHeight="1">
      <c r="A14" s="320" t="s">
        <v>37</v>
      </c>
      <c r="B14" s="241">
        <v>33</v>
      </c>
      <c r="C14" s="241">
        <v>13</v>
      </c>
      <c r="D14" s="241">
        <v>0</v>
      </c>
      <c r="E14" s="241" t="s">
        <v>290</v>
      </c>
      <c r="F14" s="241" t="s">
        <v>290</v>
      </c>
      <c r="G14" s="241">
        <v>50</v>
      </c>
      <c r="H14" s="106"/>
    </row>
    <row r="15" spans="1:13" ht="15.75" customHeight="1">
      <c r="A15" s="320" t="s">
        <v>40</v>
      </c>
      <c r="B15" s="241">
        <v>44</v>
      </c>
      <c r="C15" s="241">
        <v>7</v>
      </c>
      <c r="D15" s="241" t="s">
        <v>290</v>
      </c>
      <c r="E15" s="241">
        <v>8</v>
      </c>
      <c r="F15" s="241" t="s">
        <v>290</v>
      </c>
      <c r="G15" s="241">
        <v>63</v>
      </c>
      <c r="H15" s="106"/>
    </row>
    <row r="16" spans="1:13" ht="15.75" customHeight="1">
      <c r="A16" s="320" t="s">
        <v>39</v>
      </c>
      <c r="B16" s="241">
        <v>6</v>
      </c>
      <c r="C16" s="241">
        <v>0</v>
      </c>
      <c r="D16" s="241">
        <v>0</v>
      </c>
      <c r="E16" s="241">
        <v>0</v>
      </c>
      <c r="F16" s="241">
        <v>0</v>
      </c>
      <c r="G16" s="241">
        <v>6</v>
      </c>
      <c r="H16" s="106"/>
    </row>
    <row r="17" spans="1:14" ht="15.75" customHeight="1">
      <c r="A17" s="320" t="s">
        <v>45</v>
      </c>
      <c r="B17" s="241">
        <v>0</v>
      </c>
      <c r="C17" s="241">
        <v>0</v>
      </c>
      <c r="D17" s="241" t="s">
        <v>290</v>
      </c>
      <c r="E17" s="241" t="s">
        <v>290</v>
      </c>
      <c r="F17" s="241">
        <v>0</v>
      </c>
      <c r="G17" s="241">
        <v>3</v>
      </c>
      <c r="H17" s="106"/>
    </row>
    <row r="18" spans="1:14" ht="15.75" customHeight="1">
      <c r="A18" s="320" t="s">
        <v>41</v>
      </c>
      <c r="B18" s="241">
        <v>35</v>
      </c>
      <c r="C18" s="241">
        <v>7</v>
      </c>
      <c r="D18" s="241" t="s">
        <v>290</v>
      </c>
      <c r="E18" s="241">
        <v>6</v>
      </c>
      <c r="F18" s="241" t="s">
        <v>290</v>
      </c>
      <c r="G18" s="241">
        <v>51</v>
      </c>
      <c r="H18" s="106"/>
    </row>
    <row r="19" spans="1:14" ht="15.75" customHeight="1">
      <c r="A19" s="320" t="s">
        <v>43</v>
      </c>
      <c r="B19" s="241">
        <v>1</v>
      </c>
      <c r="C19" s="241">
        <v>0</v>
      </c>
      <c r="D19" s="241">
        <v>0</v>
      </c>
      <c r="E19" s="241">
        <v>0</v>
      </c>
      <c r="F19" s="241">
        <v>0</v>
      </c>
      <c r="G19" s="241">
        <v>1</v>
      </c>
      <c r="H19" s="106"/>
    </row>
    <row r="20" spans="1:14" ht="15.75" customHeight="1">
      <c r="A20" s="319" t="s">
        <v>46</v>
      </c>
      <c r="B20" s="323">
        <v>318</v>
      </c>
      <c r="C20" s="323">
        <v>83</v>
      </c>
      <c r="D20" s="323">
        <v>31</v>
      </c>
      <c r="E20" s="323">
        <v>52</v>
      </c>
      <c r="F20" s="430" t="s">
        <v>290</v>
      </c>
      <c r="G20" s="323">
        <v>487</v>
      </c>
    </row>
    <row r="22" spans="1:14">
      <c r="A22" s="306" t="s">
        <v>121</v>
      </c>
      <c r="B22" s="307"/>
      <c r="C22" s="307"/>
      <c r="D22" s="307"/>
      <c r="E22" s="307"/>
      <c r="F22" s="307"/>
      <c r="G22" s="307"/>
      <c r="H22" s="307"/>
      <c r="I22" s="307"/>
      <c r="J22" s="307"/>
      <c r="K22" s="307"/>
      <c r="L22" s="307"/>
      <c r="M22" s="307"/>
      <c r="N22" s="307"/>
    </row>
    <row r="23" spans="1:14">
      <c r="A23" s="484" t="s">
        <v>166</v>
      </c>
      <c r="B23" s="484"/>
      <c r="C23" s="484"/>
      <c r="D23" s="484"/>
      <c r="E23" s="484"/>
      <c r="F23" s="484"/>
      <c r="G23" s="484"/>
      <c r="H23" s="484"/>
      <c r="I23" s="484"/>
      <c r="J23" s="484"/>
      <c r="K23" s="484"/>
      <c r="L23" s="484"/>
      <c r="M23" s="484"/>
      <c r="N23" s="484"/>
    </row>
    <row r="24" spans="1:14" ht="27.75" customHeight="1">
      <c r="A24" s="484" t="s">
        <v>167</v>
      </c>
      <c r="B24" s="485"/>
      <c r="C24" s="485"/>
      <c r="D24" s="485"/>
      <c r="E24" s="485"/>
      <c r="F24" s="485"/>
      <c r="G24" s="485"/>
      <c r="H24" s="485"/>
      <c r="I24" s="485"/>
      <c r="J24" s="485"/>
      <c r="K24" s="485"/>
      <c r="L24" s="501"/>
      <c r="M24" s="412"/>
      <c r="N24" s="412"/>
    </row>
    <row r="25" spans="1:14">
      <c r="A25" s="347" t="s">
        <v>315</v>
      </c>
    </row>
    <row r="26" spans="1:14" ht="15" customHeight="1">
      <c r="A26" s="499" t="s">
        <v>302</v>
      </c>
      <c r="B26" s="499"/>
      <c r="C26" s="499"/>
      <c r="D26" s="499"/>
      <c r="E26" s="499"/>
      <c r="F26" s="499"/>
      <c r="G26" s="499"/>
      <c r="H26" s="499"/>
      <c r="I26" s="499"/>
      <c r="J26" s="499"/>
      <c r="K26" s="499"/>
      <c r="L26" s="414"/>
    </row>
    <row r="27" spans="1:14">
      <c r="A27" s="499"/>
      <c r="B27" s="499"/>
      <c r="C27" s="499"/>
      <c r="D27" s="499"/>
      <c r="E27" s="499"/>
      <c r="F27" s="499"/>
      <c r="G27" s="499"/>
      <c r="H27" s="499"/>
      <c r="I27" s="499"/>
      <c r="J27" s="499"/>
      <c r="K27" s="499"/>
      <c r="L27" s="414"/>
    </row>
    <row r="28" spans="1:14">
      <c r="A28" s="414"/>
      <c r="B28" s="414"/>
      <c r="C28" s="414"/>
      <c r="D28" s="414"/>
      <c r="E28" s="414"/>
      <c r="F28" s="414"/>
      <c r="G28" s="414"/>
      <c r="H28" s="414"/>
      <c r="I28" s="414"/>
      <c r="J28" s="414"/>
      <c r="K28" s="414"/>
      <c r="L28" s="414"/>
    </row>
    <row r="29" spans="1:14">
      <c r="E29" s="411"/>
    </row>
    <row r="30" spans="1:14">
      <c r="E30" s="411"/>
    </row>
    <row r="31" spans="1:14">
      <c r="E31" s="411"/>
    </row>
    <row r="32" spans="1:14">
      <c r="E32" s="411"/>
    </row>
    <row r="33" spans="5:5">
      <c r="E33" s="411"/>
    </row>
    <row r="34" spans="5:5">
      <c r="E34" s="411"/>
    </row>
    <row r="35" spans="5:5">
      <c r="E35" s="411"/>
    </row>
  </sheetData>
  <mergeCells count="5">
    <mergeCell ref="A23:N23"/>
    <mergeCell ref="A24:L24"/>
    <mergeCell ref="A26:K27"/>
    <mergeCell ref="A2:M2"/>
    <mergeCell ref="B4:G4"/>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sheetPr codeName="Sheet2"/>
  <dimension ref="A1:K38"/>
  <sheetViews>
    <sheetView showGridLines="0" topLeftCell="A3" zoomScaleNormal="100" workbookViewId="0">
      <selection activeCell="H19" sqref="H19"/>
    </sheetView>
  </sheetViews>
  <sheetFormatPr defaultRowHeight="15"/>
  <cols>
    <col min="1" max="1" width="32.42578125" customWidth="1"/>
    <col min="2" max="3" width="28.7109375" customWidth="1"/>
    <col min="4" max="4" width="26.5703125" customWidth="1"/>
    <col min="17" max="20" width="13.42578125" customWidth="1"/>
    <col min="21" max="21" width="14.42578125" customWidth="1"/>
  </cols>
  <sheetData>
    <row r="1" spans="1:7" s="344" customFormat="1"/>
    <row r="2" spans="1:7" ht="23.25" customHeight="1">
      <c r="A2" s="483" t="s">
        <v>221</v>
      </c>
      <c r="B2" s="483"/>
      <c r="C2" s="483"/>
      <c r="D2" s="483"/>
      <c r="E2" s="483"/>
      <c r="F2" s="58"/>
      <c r="G2" s="58"/>
    </row>
    <row r="24" spans="4:4">
      <c r="D24" s="50"/>
    </row>
    <row r="25" spans="4:4">
      <c r="D25" s="13"/>
    </row>
    <row r="26" spans="4:4">
      <c r="D26" s="13"/>
    </row>
    <row r="31" spans="4:4" ht="17.25" customHeight="1"/>
    <row r="32" spans="4:4" ht="17.25" customHeight="1"/>
    <row r="33" spans="1:11" ht="14.25" customHeight="1">
      <c r="H33" s="51"/>
    </row>
    <row r="34" spans="1:11" ht="18" customHeight="1">
      <c r="A34" s="306" t="s">
        <v>121</v>
      </c>
      <c r="B34" s="307"/>
      <c r="C34" s="307"/>
      <c r="D34" s="307"/>
      <c r="E34" s="307"/>
      <c r="H34" s="51"/>
    </row>
    <row r="35" spans="1:11" ht="14.25" customHeight="1">
      <c r="A35" s="482" t="s">
        <v>160</v>
      </c>
      <c r="B35" s="482"/>
      <c r="C35" s="482"/>
      <c r="D35" s="482"/>
      <c r="E35" s="482"/>
      <c r="H35" s="51"/>
    </row>
    <row r="36" spans="1:11" ht="30.75" customHeight="1">
      <c r="A36" s="482" t="s">
        <v>222</v>
      </c>
      <c r="B36" s="482"/>
      <c r="C36" s="482"/>
      <c r="D36" s="482"/>
      <c r="E36" s="482"/>
      <c r="F36" s="52"/>
      <c r="G36" s="52"/>
      <c r="H36" s="51"/>
    </row>
    <row r="37" spans="1:11" ht="31.5" customHeight="1">
      <c r="A37" s="481" t="s">
        <v>223</v>
      </c>
      <c r="B37" s="481"/>
      <c r="C37" s="481"/>
      <c r="D37" s="481"/>
      <c r="E37" s="481"/>
    </row>
    <row r="38" spans="1:11">
      <c r="A38" s="484" t="s">
        <v>226</v>
      </c>
      <c r="B38" s="485"/>
      <c r="C38" s="485"/>
      <c r="D38" s="485"/>
      <c r="E38" s="485"/>
      <c r="F38" s="485"/>
      <c r="G38" s="485"/>
      <c r="H38" s="485"/>
      <c r="I38" s="485"/>
      <c r="J38" s="485"/>
      <c r="K38" s="485"/>
    </row>
  </sheetData>
  <customSheetViews>
    <customSheetView guid="{37EBF6B8-25A0-4EFC-9608-366FD1E6584D}" showGridLines="0">
      <pageMargins left="0.70866141732283472" right="0.70866141732283472" top="0.74803149606299213" bottom="0.74803149606299213" header="0.31496062992125984" footer="0.31496062992125984"/>
      <pageSetup paperSize="9" scale="58" orientation="landscape" horizontalDpi="90" verticalDpi="90" r:id="rId1"/>
    </customSheetView>
  </customSheetViews>
  <mergeCells count="5">
    <mergeCell ref="A37:E37"/>
    <mergeCell ref="A35:E35"/>
    <mergeCell ref="A2:E2"/>
    <mergeCell ref="A36:E36"/>
    <mergeCell ref="A38:K38"/>
  </mergeCells>
  <pageMargins left="0.70866141732283472" right="0.70866141732283472" top="0.74803149606299213" bottom="0.74803149606299213" header="0.31496062992125984" footer="0.31496062992125984"/>
  <pageSetup paperSize="9" scale="58" orientation="portrait" r:id="rId2"/>
  <drawing r:id="rId3"/>
</worksheet>
</file>

<file path=xl/worksheets/sheet20.xml><?xml version="1.0" encoding="utf-8"?>
<worksheet xmlns="http://schemas.openxmlformats.org/spreadsheetml/2006/main" xmlns:r="http://schemas.openxmlformats.org/officeDocument/2006/relationships">
  <sheetPr codeName="Sheet40"/>
  <dimension ref="A1"/>
  <sheetViews>
    <sheetView workbookViewId="0">
      <selection activeCell="A41" sqref="A41:L41"/>
    </sheetView>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Sheet10"/>
  <dimension ref="A1:AJ35"/>
  <sheetViews>
    <sheetView showGridLines="0" zoomScaleNormal="100" workbookViewId="0">
      <selection activeCell="A30" sqref="A30:K30"/>
    </sheetView>
  </sheetViews>
  <sheetFormatPr defaultRowHeight="15"/>
  <cols>
    <col min="1" max="1" width="26.7109375" customWidth="1"/>
    <col min="4" max="4" width="16.28515625" customWidth="1"/>
    <col min="17" max="17" width="29.28515625" customWidth="1"/>
    <col min="20" max="20" width="11.7109375" customWidth="1"/>
    <col min="22" max="22" width="28.28515625" customWidth="1"/>
    <col min="23" max="26" width="10.7109375" customWidth="1"/>
  </cols>
  <sheetData>
    <row r="1" spans="1:21" ht="11.25" customHeight="1"/>
    <row r="2" spans="1:21" ht="33" customHeight="1">
      <c r="A2" s="483" t="s">
        <v>303</v>
      </c>
      <c r="B2" s="483"/>
      <c r="C2" s="483"/>
      <c r="D2" s="483"/>
      <c r="E2" s="483"/>
      <c r="F2" s="483"/>
      <c r="G2" s="483"/>
      <c r="H2" s="483"/>
      <c r="I2" s="483"/>
      <c r="J2" s="483"/>
      <c r="K2" s="483"/>
      <c r="N2" s="57"/>
      <c r="O2" s="57"/>
      <c r="P2" s="57"/>
      <c r="Q2" s="87"/>
      <c r="R2" s="87"/>
      <c r="S2" s="87"/>
      <c r="T2" s="87"/>
      <c r="U2" s="87"/>
    </row>
    <row r="3" spans="1:21">
      <c r="N3" s="57"/>
      <c r="O3" s="57"/>
      <c r="P3" s="102"/>
      <c r="Q3" s="60"/>
      <c r="R3" s="62"/>
      <c r="S3" s="62"/>
      <c r="T3" s="62"/>
      <c r="U3" s="62"/>
    </row>
    <row r="4" spans="1:21">
      <c r="N4" s="57"/>
      <c r="O4" s="57"/>
      <c r="P4" s="102"/>
      <c r="Q4" s="60"/>
      <c r="R4" s="62"/>
      <c r="S4" s="62"/>
      <c r="T4" s="62"/>
      <c r="U4" s="62"/>
    </row>
    <row r="6" spans="1:21" ht="17.25" customHeight="1">
      <c r="N6" s="57"/>
      <c r="O6" s="57"/>
      <c r="P6" s="102"/>
      <c r="Q6" s="103"/>
      <c r="R6" s="61"/>
      <c r="S6" s="61"/>
      <c r="T6" s="103"/>
      <c r="U6" s="103"/>
    </row>
    <row r="7" spans="1:21" ht="17.25" customHeight="1">
      <c r="N7" s="57"/>
      <c r="O7" s="57"/>
      <c r="P7" s="102"/>
      <c r="Q7" s="104"/>
      <c r="R7" s="54"/>
      <c r="S7" s="55"/>
      <c r="T7" s="54"/>
      <c r="U7" s="55"/>
    </row>
    <row r="8" spans="1:21" ht="17.25" customHeight="1">
      <c r="N8" s="57"/>
      <c r="O8" s="57"/>
      <c r="P8" s="102"/>
      <c r="Q8" s="104"/>
      <c r="R8" s="54"/>
      <c r="S8" s="55"/>
      <c r="T8" s="54"/>
      <c r="U8" s="55"/>
    </row>
    <row r="9" spans="1:21" ht="17.25" customHeight="1">
      <c r="N9" s="318"/>
      <c r="O9" s="57"/>
      <c r="P9" s="102"/>
      <c r="Q9" s="104"/>
      <c r="R9" s="54"/>
      <c r="S9" s="55"/>
      <c r="T9" s="54"/>
      <c r="U9" s="55"/>
    </row>
    <row r="10" spans="1:21" ht="17.25" customHeight="1">
      <c r="N10" s="57"/>
      <c r="O10" s="57"/>
      <c r="P10" s="102"/>
      <c r="Q10" s="104"/>
      <c r="R10" s="54"/>
      <c r="S10" s="55"/>
      <c r="T10" s="54"/>
      <c r="U10" s="55"/>
    </row>
    <row r="11" spans="1:21" ht="17.25" customHeight="1">
      <c r="N11" s="57"/>
      <c r="O11" s="57"/>
      <c r="P11" s="102"/>
      <c r="Q11" s="104"/>
      <c r="R11" s="54"/>
      <c r="S11" s="55"/>
      <c r="T11" s="54"/>
      <c r="U11" s="55"/>
    </row>
    <row r="12" spans="1:21" ht="17.25" customHeight="1">
      <c r="N12" s="57"/>
      <c r="O12" s="57"/>
      <c r="P12" s="102"/>
      <c r="Q12" s="104"/>
      <c r="R12" s="105"/>
      <c r="S12" s="55"/>
      <c r="T12" s="105"/>
      <c r="U12" s="56"/>
    </row>
    <row r="13" spans="1:21">
      <c r="N13" s="57"/>
      <c r="O13" s="57"/>
      <c r="P13" s="102"/>
      <c r="Q13" s="104"/>
      <c r="R13" s="54"/>
      <c r="S13" s="55"/>
      <c r="T13" s="54"/>
      <c r="U13" s="55"/>
    </row>
    <row r="14" spans="1:21">
      <c r="N14" s="57"/>
      <c r="O14" s="57"/>
      <c r="P14" s="102"/>
      <c r="Q14" s="87"/>
      <c r="R14" s="87"/>
      <c r="S14" s="87"/>
      <c r="T14" s="87"/>
      <c r="U14" s="87"/>
    </row>
    <row r="15" spans="1:21">
      <c r="N15" s="57"/>
      <c r="O15" s="57"/>
      <c r="P15" s="102"/>
      <c r="Q15" s="102"/>
      <c r="R15" s="102"/>
      <c r="S15" s="102"/>
      <c r="T15" s="102"/>
      <c r="U15" s="102"/>
    </row>
    <row r="16" spans="1:21">
      <c r="N16" s="57"/>
      <c r="O16" s="57"/>
      <c r="P16" s="102"/>
      <c r="Q16" s="102"/>
      <c r="R16" s="102"/>
      <c r="S16" s="102"/>
      <c r="T16" s="102"/>
      <c r="U16" s="102"/>
    </row>
    <row r="17" spans="1:36" ht="16.5" customHeight="1">
      <c r="N17" s="57"/>
      <c r="O17" s="57"/>
      <c r="P17" s="57"/>
      <c r="Q17" s="57"/>
      <c r="R17" s="57"/>
      <c r="S17" s="57"/>
      <c r="T17" s="57"/>
      <c r="U17" s="57"/>
    </row>
    <row r="18" spans="1:36" ht="18" customHeight="1">
      <c r="N18" s="57"/>
      <c r="O18" s="57"/>
      <c r="P18" s="57"/>
      <c r="Q18" s="57"/>
      <c r="R18" s="57"/>
      <c r="S18" s="57"/>
      <c r="T18" s="57"/>
      <c r="U18" s="57"/>
    </row>
    <row r="19" spans="1:36" ht="15.75" customHeight="1"/>
    <row r="26" spans="1:36" ht="35.25" customHeight="1"/>
    <row r="27" spans="1:36" ht="38.25" customHeight="1">
      <c r="AJ27" s="19"/>
    </row>
    <row r="28" spans="1:36">
      <c r="A28" s="306" t="s">
        <v>121</v>
      </c>
      <c r="B28" s="307"/>
      <c r="C28" s="307"/>
      <c r="D28" s="307"/>
      <c r="E28" s="307"/>
      <c r="F28" s="307"/>
      <c r="G28" s="307"/>
      <c r="H28" s="307"/>
      <c r="I28" s="307"/>
      <c r="J28" s="307"/>
      <c r="K28" s="307"/>
      <c r="L28" s="307"/>
      <c r="AJ28" s="19"/>
    </row>
    <row r="29" spans="1:36" ht="30.75" customHeight="1">
      <c r="A29" s="498" t="s">
        <v>304</v>
      </c>
      <c r="B29" s="498"/>
      <c r="C29" s="498"/>
      <c r="D29" s="498"/>
      <c r="E29" s="498"/>
      <c r="F29" s="498"/>
      <c r="G29" s="498"/>
      <c r="H29" s="498"/>
      <c r="I29" s="498"/>
      <c r="J29" s="498"/>
      <c r="K29" s="498"/>
      <c r="L29" s="498"/>
      <c r="M29" s="221"/>
      <c r="N29" s="221"/>
      <c r="AJ29" s="19"/>
    </row>
    <row r="30" spans="1:36">
      <c r="A30" s="481" t="s">
        <v>166</v>
      </c>
      <c r="B30" s="481"/>
      <c r="C30" s="481"/>
      <c r="D30" s="481"/>
      <c r="E30" s="481"/>
      <c r="F30" s="481"/>
      <c r="G30" s="481"/>
      <c r="H30" s="481"/>
      <c r="I30" s="481"/>
      <c r="J30" s="481"/>
      <c r="K30" s="481"/>
      <c r="L30" s="311"/>
      <c r="AJ30" s="19"/>
    </row>
    <row r="31" spans="1:36">
      <c r="A31" s="481" t="s">
        <v>162</v>
      </c>
      <c r="B31" s="481"/>
      <c r="C31" s="481"/>
      <c r="D31" s="481"/>
      <c r="E31" s="481"/>
      <c r="F31" s="481"/>
      <c r="G31" s="481"/>
      <c r="H31" s="481"/>
      <c r="I31" s="481"/>
      <c r="J31" s="481"/>
      <c r="K31" s="481"/>
      <c r="L31" s="313"/>
    </row>
    <row r="32" spans="1:36" s="298" customFormat="1">
      <c r="A32" s="500" t="s">
        <v>225</v>
      </c>
      <c r="B32" s="501"/>
      <c r="C32" s="501"/>
      <c r="D32" s="501"/>
      <c r="E32" s="501"/>
      <c r="F32" s="501"/>
      <c r="G32" s="501"/>
      <c r="H32" s="501"/>
      <c r="I32" s="501"/>
      <c r="J32" s="501"/>
      <c r="K32" s="501"/>
      <c r="L32" s="501"/>
    </row>
    <row r="33" spans="1:12">
      <c r="A33" s="500" t="s">
        <v>161</v>
      </c>
      <c r="B33" s="501"/>
      <c r="C33" s="501"/>
      <c r="D33" s="501"/>
      <c r="E33" s="501"/>
      <c r="F33" s="501"/>
      <c r="G33" s="501"/>
      <c r="H33" s="501"/>
      <c r="I33" s="501"/>
      <c r="J33" s="501"/>
      <c r="K33" s="501"/>
      <c r="L33" s="501"/>
    </row>
    <row r="34" spans="1:12">
      <c r="A34" s="499" t="s">
        <v>302</v>
      </c>
      <c r="B34" s="499"/>
      <c r="C34" s="499"/>
      <c r="D34" s="499"/>
      <c r="E34" s="499"/>
      <c r="F34" s="499"/>
      <c r="G34" s="499"/>
      <c r="H34" s="499"/>
      <c r="I34" s="499"/>
      <c r="J34" s="499"/>
      <c r="K34" s="499"/>
    </row>
    <row r="35" spans="1:12">
      <c r="A35" s="499"/>
      <c r="B35" s="499"/>
      <c r="C35" s="499"/>
      <c r="D35" s="499"/>
      <c r="E35" s="499"/>
      <c r="F35" s="499"/>
      <c r="G35" s="499"/>
      <c r="H35" s="499"/>
      <c r="I35" s="499"/>
      <c r="J35" s="499"/>
      <c r="K35" s="499"/>
    </row>
  </sheetData>
  <customSheetViews>
    <customSheetView guid="{37EBF6B8-25A0-4EFC-9608-366FD1E6584D}" showGridLines="0">
      <selection activeCell="R10" sqref="R10"/>
      <pageMargins left="0.70866141732283472" right="0.70866141732283472" top="0.74803149606299213" bottom="0.74803149606299213" header="0.31496062992125984" footer="0.31496062992125984"/>
      <pageSetup paperSize="9" scale="98" orientation="landscape" r:id="rId1"/>
    </customSheetView>
  </customSheetViews>
  <mergeCells count="7">
    <mergeCell ref="A34:K35"/>
    <mergeCell ref="A29:L29"/>
    <mergeCell ref="A32:L32"/>
    <mergeCell ref="A2:K2"/>
    <mergeCell ref="A33:L33"/>
    <mergeCell ref="A31:K31"/>
    <mergeCell ref="A30:K30"/>
  </mergeCells>
  <pageMargins left="0.70866141732283472" right="0.70866141732283472" top="0.74803149606299213" bottom="0.74803149606299213" header="0.31496062992125984" footer="0.31496062992125984"/>
  <pageSetup paperSize="9" scale="89" orientation="landscape" r:id="rId2"/>
  <drawing r:id="rId3"/>
</worksheet>
</file>

<file path=xl/worksheets/sheet22.xml><?xml version="1.0" encoding="utf-8"?>
<worksheet xmlns="http://schemas.openxmlformats.org/spreadsheetml/2006/main" xmlns:r="http://schemas.openxmlformats.org/officeDocument/2006/relationships">
  <sheetPr codeName="Sheet41"/>
  <dimension ref="A1"/>
  <sheetViews>
    <sheetView workbookViewId="0">
      <selection activeCell="A41" sqref="A41:L41"/>
    </sheetView>
  </sheetViews>
  <sheetFormatPr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sheetPr codeName="Sheet11"/>
  <dimension ref="A2:O67"/>
  <sheetViews>
    <sheetView showGridLines="0" workbookViewId="0">
      <selection activeCell="A41" sqref="A41:L41"/>
    </sheetView>
  </sheetViews>
  <sheetFormatPr defaultRowHeight="15"/>
  <cols>
    <col min="1" max="1" width="20.7109375" customWidth="1"/>
    <col min="2" max="2" width="15.42578125" customWidth="1"/>
  </cols>
  <sheetData>
    <row r="2" spans="1:15" ht="20.25" customHeight="1">
      <c r="A2" s="483" t="s">
        <v>284</v>
      </c>
      <c r="B2" s="483"/>
      <c r="C2" s="483"/>
      <c r="D2" s="483"/>
      <c r="E2" s="483"/>
      <c r="F2" s="483"/>
      <c r="G2" s="483"/>
      <c r="H2" s="483"/>
      <c r="I2" s="483"/>
      <c r="J2" s="483"/>
      <c r="K2" s="483"/>
      <c r="L2" s="483"/>
      <c r="M2" s="483"/>
      <c r="N2" s="483"/>
    </row>
    <row r="4" spans="1:15" ht="18.75" customHeight="1">
      <c r="A4" s="99"/>
      <c r="B4" s="100"/>
      <c r="C4" s="544" t="s">
        <v>107</v>
      </c>
      <c r="D4" s="545"/>
      <c r="E4" s="545"/>
      <c r="F4" s="545"/>
      <c r="G4" s="545"/>
      <c r="H4" s="545"/>
      <c r="I4" s="545"/>
      <c r="J4" s="545"/>
      <c r="K4" s="545"/>
      <c r="L4" s="545"/>
      <c r="M4" s="545"/>
      <c r="N4" s="546"/>
      <c r="O4" s="98"/>
    </row>
    <row r="5" spans="1:15" ht="30" customHeight="1">
      <c r="A5" s="168" t="s">
        <v>51</v>
      </c>
      <c r="B5" s="169" t="s">
        <v>112</v>
      </c>
      <c r="C5" s="549" t="s">
        <v>106</v>
      </c>
      <c r="D5" s="547"/>
      <c r="E5" s="547" t="s">
        <v>50</v>
      </c>
      <c r="F5" s="547"/>
      <c r="G5" s="547" t="s">
        <v>49</v>
      </c>
      <c r="H5" s="547"/>
      <c r="I5" s="547" t="s">
        <v>105</v>
      </c>
      <c r="J5" s="547"/>
      <c r="K5" s="547" t="s">
        <v>26</v>
      </c>
      <c r="L5" s="547"/>
      <c r="M5" s="547" t="s">
        <v>27</v>
      </c>
      <c r="N5" s="548"/>
      <c r="O5" s="98"/>
    </row>
    <row r="6" spans="1:15" ht="14.25" customHeight="1">
      <c r="A6" s="550" t="s">
        <v>101</v>
      </c>
      <c r="B6" s="325">
        <v>2015</v>
      </c>
      <c r="C6" s="329">
        <v>36</v>
      </c>
      <c r="D6" s="331">
        <v>1</v>
      </c>
      <c r="E6" s="329">
        <v>0</v>
      </c>
      <c r="F6" s="330">
        <v>0</v>
      </c>
      <c r="G6" s="329">
        <v>0</v>
      </c>
      <c r="H6" s="330">
        <v>0</v>
      </c>
      <c r="I6" s="329">
        <v>0</v>
      </c>
      <c r="J6" s="330">
        <v>0</v>
      </c>
      <c r="K6" s="329">
        <v>0</v>
      </c>
      <c r="L6" s="330">
        <v>0</v>
      </c>
      <c r="M6" s="329">
        <v>36</v>
      </c>
      <c r="N6" s="330">
        <f>SUM(D6,F6,H6,J6,L6)</f>
        <v>1</v>
      </c>
      <c r="O6" s="98"/>
    </row>
    <row r="7" spans="1:15" ht="14.25" customHeight="1">
      <c r="A7" s="550"/>
      <c r="B7" s="325">
        <v>2016</v>
      </c>
      <c r="C7" s="329">
        <v>41</v>
      </c>
      <c r="D7" s="331">
        <v>1</v>
      </c>
      <c r="E7" s="329">
        <v>0</v>
      </c>
      <c r="F7" s="330">
        <v>0</v>
      </c>
      <c r="G7" s="329">
        <v>0</v>
      </c>
      <c r="H7" s="330">
        <v>0</v>
      </c>
      <c r="I7" s="329">
        <v>0</v>
      </c>
      <c r="J7" s="330">
        <v>0</v>
      </c>
      <c r="K7" s="329">
        <v>0</v>
      </c>
      <c r="L7" s="330">
        <v>0</v>
      </c>
      <c r="M7" s="329">
        <v>41</v>
      </c>
      <c r="N7" s="330">
        <f t="shared" ref="N7:N35" si="0">SUM(D7,F7,H7,J7,L7)</f>
        <v>1</v>
      </c>
      <c r="O7" s="98"/>
    </row>
    <row r="8" spans="1:15" ht="14.25" customHeight="1">
      <c r="A8" s="550" t="s">
        <v>33</v>
      </c>
      <c r="B8" s="325">
        <v>2015</v>
      </c>
      <c r="C8" s="329">
        <v>6</v>
      </c>
      <c r="D8" s="331">
        <v>1</v>
      </c>
      <c r="E8" s="329">
        <v>0</v>
      </c>
      <c r="F8" s="330">
        <v>0</v>
      </c>
      <c r="G8" s="329">
        <v>0</v>
      </c>
      <c r="H8" s="330">
        <v>0</v>
      </c>
      <c r="I8" s="329">
        <v>0</v>
      </c>
      <c r="J8" s="330">
        <v>0</v>
      </c>
      <c r="K8" s="329">
        <v>0</v>
      </c>
      <c r="L8" s="330">
        <v>0</v>
      </c>
      <c r="M8" s="329">
        <v>6</v>
      </c>
      <c r="N8" s="330">
        <f t="shared" si="0"/>
        <v>1</v>
      </c>
      <c r="O8" s="98"/>
    </row>
    <row r="9" spans="1:15" ht="14.25" customHeight="1">
      <c r="A9" s="550"/>
      <c r="B9" s="325">
        <v>2016</v>
      </c>
      <c r="C9" s="329">
        <v>5</v>
      </c>
      <c r="D9" s="331">
        <v>0.83333333333333326</v>
      </c>
      <c r="E9" s="329">
        <v>1</v>
      </c>
      <c r="F9" s="330">
        <v>0.16666666666666669</v>
      </c>
      <c r="G9" s="329">
        <v>0</v>
      </c>
      <c r="H9" s="330">
        <v>0</v>
      </c>
      <c r="I9" s="329">
        <v>0</v>
      </c>
      <c r="J9" s="330">
        <v>0</v>
      </c>
      <c r="K9" s="329">
        <v>0</v>
      </c>
      <c r="L9" s="330">
        <v>0</v>
      </c>
      <c r="M9" s="329">
        <v>6</v>
      </c>
      <c r="N9" s="330">
        <f t="shared" si="0"/>
        <v>1</v>
      </c>
      <c r="O9" s="98"/>
    </row>
    <row r="10" spans="1:15" ht="14.25" customHeight="1">
      <c r="A10" s="550" t="s">
        <v>52</v>
      </c>
      <c r="B10" s="325">
        <v>2015</v>
      </c>
      <c r="C10" s="329">
        <v>11</v>
      </c>
      <c r="D10" s="331">
        <v>0.84615384615384615</v>
      </c>
      <c r="E10" s="329">
        <v>2</v>
      </c>
      <c r="F10" s="330">
        <v>0.15384615384615385</v>
      </c>
      <c r="G10" s="329">
        <v>0</v>
      </c>
      <c r="H10" s="330">
        <v>0</v>
      </c>
      <c r="I10" s="329">
        <v>0</v>
      </c>
      <c r="J10" s="330">
        <v>0</v>
      </c>
      <c r="K10" s="329">
        <v>0</v>
      </c>
      <c r="L10" s="330">
        <v>0</v>
      </c>
      <c r="M10" s="329">
        <v>13</v>
      </c>
      <c r="N10" s="330">
        <f t="shared" si="0"/>
        <v>1</v>
      </c>
      <c r="O10" s="98"/>
    </row>
    <row r="11" spans="1:15" ht="14.25" customHeight="1">
      <c r="A11" s="550"/>
      <c r="B11" s="325">
        <v>2016</v>
      </c>
      <c r="C11" s="329">
        <v>4</v>
      </c>
      <c r="D11" s="331">
        <v>0.8</v>
      </c>
      <c r="E11" s="329">
        <v>0</v>
      </c>
      <c r="F11" s="330">
        <v>0</v>
      </c>
      <c r="G11" s="329">
        <v>0</v>
      </c>
      <c r="H11" s="330">
        <v>0</v>
      </c>
      <c r="I11" s="329">
        <v>1</v>
      </c>
      <c r="J11" s="330">
        <v>0.2</v>
      </c>
      <c r="K11" s="329">
        <v>0</v>
      </c>
      <c r="L11" s="330">
        <v>0</v>
      </c>
      <c r="M11" s="329">
        <v>5</v>
      </c>
      <c r="N11" s="330">
        <f t="shared" si="0"/>
        <v>1</v>
      </c>
      <c r="O11" s="98"/>
    </row>
    <row r="12" spans="1:15" ht="14.25" customHeight="1">
      <c r="A12" s="550" t="s">
        <v>35</v>
      </c>
      <c r="B12" s="325">
        <v>2015</v>
      </c>
      <c r="C12" s="329">
        <v>41</v>
      </c>
      <c r="D12" s="331">
        <v>0.78846153846153844</v>
      </c>
      <c r="E12" s="329">
        <v>8</v>
      </c>
      <c r="F12" s="330">
        <v>0.15384615384615385</v>
      </c>
      <c r="G12" s="329">
        <v>1</v>
      </c>
      <c r="H12" s="330">
        <v>1.9230769230769232E-2</v>
      </c>
      <c r="I12" s="329">
        <v>2</v>
      </c>
      <c r="J12" s="330">
        <v>3.8461538461538464E-2</v>
      </c>
      <c r="K12" s="329">
        <v>0</v>
      </c>
      <c r="L12" s="330">
        <v>0</v>
      </c>
      <c r="M12" s="329">
        <v>52</v>
      </c>
      <c r="N12" s="330">
        <f t="shared" si="0"/>
        <v>1</v>
      </c>
      <c r="O12" s="98"/>
    </row>
    <row r="13" spans="1:15" ht="14.25" customHeight="1">
      <c r="A13" s="550"/>
      <c r="B13" s="325">
        <v>2016</v>
      </c>
      <c r="C13" s="329">
        <v>39</v>
      </c>
      <c r="D13" s="331">
        <v>0.97500000000000009</v>
      </c>
      <c r="E13" s="329">
        <v>1</v>
      </c>
      <c r="F13" s="330">
        <v>2.5000000000000001E-2</v>
      </c>
      <c r="G13" s="329">
        <v>0</v>
      </c>
      <c r="H13" s="330">
        <v>0</v>
      </c>
      <c r="I13" s="329">
        <v>0</v>
      </c>
      <c r="J13" s="330">
        <v>0</v>
      </c>
      <c r="K13" s="329">
        <v>0</v>
      </c>
      <c r="L13" s="330">
        <v>0</v>
      </c>
      <c r="M13" s="329">
        <v>40</v>
      </c>
      <c r="N13" s="330">
        <f t="shared" si="0"/>
        <v>1</v>
      </c>
      <c r="O13" s="98"/>
    </row>
    <row r="14" spans="1:15" ht="14.25" customHeight="1">
      <c r="A14" s="550" t="s">
        <v>42</v>
      </c>
      <c r="B14" s="325">
        <v>2015</v>
      </c>
      <c r="C14" s="329">
        <v>33</v>
      </c>
      <c r="D14" s="331">
        <v>0.86842105263157887</v>
      </c>
      <c r="E14" s="329">
        <v>2</v>
      </c>
      <c r="F14" s="330">
        <v>5.2631578947368425E-2</v>
      </c>
      <c r="G14" s="329">
        <v>2</v>
      </c>
      <c r="H14" s="330">
        <v>5.2631578947368425E-2</v>
      </c>
      <c r="I14" s="329">
        <v>1</v>
      </c>
      <c r="J14" s="330">
        <v>2.6315789473684213E-2</v>
      </c>
      <c r="K14" s="329">
        <v>0</v>
      </c>
      <c r="L14" s="330">
        <v>0</v>
      </c>
      <c r="M14" s="329">
        <v>38</v>
      </c>
      <c r="N14" s="330">
        <f t="shared" si="0"/>
        <v>1</v>
      </c>
      <c r="O14" s="98"/>
    </row>
    <row r="15" spans="1:15" ht="14.25" customHeight="1">
      <c r="A15" s="550"/>
      <c r="B15" s="325">
        <v>2016</v>
      </c>
      <c r="C15" s="329">
        <v>31</v>
      </c>
      <c r="D15" s="331">
        <v>0.93939393939393934</v>
      </c>
      <c r="E15" s="329">
        <v>2</v>
      </c>
      <c r="F15" s="330">
        <v>6.0606060606060608E-2</v>
      </c>
      <c r="G15" s="329">
        <v>0</v>
      </c>
      <c r="H15" s="330">
        <v>0</v>
      </c>
      <c r="I15" s="329">
        <v>0</v>
      </c>
      <c r="J15" s="330">
        <v>0</v>
      </c>
      <c r="K15" s="329">
        <v>0</v>
      </c>
      <c r="L15" s="330">
        <v>0</v>
      </c>
      <c r="M15" s="329">
        <v>33</v>
      </c>
      <c r="N15" s="330">
        <f t="shared" si="0"/>
        <v>1</v>
      </c>
      <c r="O15" s="98"/>
    </row>
    <row r="16" spans="1:15" ht="14.25" customHeight="1">
      <c r="A16" s="550" t="s">
        <v>108</v>
      </c>
      <c r="B16" s="325">
        <v>2015</v>
      </c>
      <c r="C16" s="329">
        <v>86</v>
      </c>
      <c r="D16" s="331">
        <v>0.87755102040816324</v>
      </c>
      <c r="E16" s="329">
        <v>5</v>
      </c>
      <c r="F16" s="330">
        <v>5.1020408163265307E-2</v>
      </c>
      <c r="G16" s="329">
        <v>1</v>
      </c>
      <c r="H16" s="330">
        <v>1.0204081632653062E-2</v>
      </c>
      <c r="I16" s="329">
        <v>2</v>
      </c>
      <c r="J16" s="330">
        <v>2.0408163265306124E-2</v>
      </c>
      <c r="K16" s="329">
        <v>4</v>
      </c>
      <c r="L16" s="330">
        <v>4.0816326530612249E-2</v>
      </c>
      <c r="M16" s="329">
        <v>98</v>
      </c>
      <c r="N16" s="330">
        <f t="shared" si="0"/>
        <v>1</v>
      </c>
      <c r="O16" s="98"/>
    </row>
    <row r="17" spans="1:15" ht="14.25" customHeight="1">
      <c r="A17" s="550"/>
      <c r="B17" s="325">
        <v>2016</v>
      </c>
      <c r="C17" s="329">
        <v>66</v>
      </c>
      <c r="D17" s="331">
        <v>0.84615384615384615</v>
      </c>
      <c r="E17" s="329">
        <v>4</v>
      </c>
      <c r="F17" s="330">
        <v>5.1282051282051287E-2</v>
      </c>
      <c r="G17" s="329">
        <v>5</v>
      </c>
      <c r="H17" s="330">
        <v>6.4102564102564111E-2</v>
      </c>
      <c r="I17" s="329">
        <v>1</v>
      </c>
      <c r="J17" s="330">
        <v>1.2820512820512822E-2</v>
      </c>
      <c r="K17" s="329">
        <v>2</v>
      </c>
      <c r="L17" s="330">
        <v>2.5641025641025644E-2</v>
      </c>
      <c r="M17" s="329">
        <v>78</v>
      </c>
      <c r="N17" s="330">
        <f t="shared" si="0"/>
        <v>1</v>
      </c>
      <c r="O17" s="98"/>
    </row>
    <row r="18" spans="1:15" ht="14.25" customHeight="1">
      <c r="A18" s="550" t="s">
        <v>38</v>
      </c>
      <c r="B18" s="325">
        <v>2015</v>
      </c>
      <c r="C18" s="329">
        <v>57</v>
      </c>
      <c r="D18" s="331">
        <v>0.98275862068965525</v>
      </c>
      <c r="E18" s="329">
        <v>0</v>
      </c>
      <c r="F18" s="330">
        <v>0</v>
      </c>
      <c r="G18" s="329">
        <v>0</v>
      </c>
      <c r="H18" s="330">
        <v>0</v>
      </c>
      <c r="I18" s="329">
        <v>0</v>
      </c>
      <c r="J18" s="330">
        <v>0</v>
      </c>
      <c r="K18" s="329">
        <v>1</v>
      </c>
      <c r="L18" s="330">
        <v>1.7241379310344827E-2</v>
      </c>
      <c r="M18" s="329">
        <v>58</v>
      </c>
      <c r="N18" s="330">
        <f t="shared" si="0"/>
        <v>1</v>
      </c>
      <c r="O18" s="98"/>
    </row>
    <row r="19" spans="1:15" ht="14.25" customHeight="1">
      <c r="A19" s="550"/>
      <c r="B19" s="325">
        <v>2016</v>
      </c>
      <c r="C19" s="329">
        <v>62</v>
      </c>
      <c r="D19" s="331">
        <v>0.98412698412698418</v>
      </c>
      <c r="E19" s="329">
        <v>0</v>
      </c>
      <c r="F19" s="330">
        <v>0</v>
      </c>
      <c r="G19" s="329">
        <v>0</v>
      </c>
      <c r="H19" s="330">
        <v>0</v>
      </c>
      <c r="I19" s="329">
        <v>1</v>
      </c>
      <c r="J19" s="330">
        <v>1.5873015873015872E-2</v>
      </c>
      <c r="K19" s="329">
        <v>0</v>
      </c>
      <c r="L19" s="330">
        <v>0</v>
      </c>
      <c r="M19" s="329">
        <v>63</v>
      </c>
      <c r="N19" s="330">
        <f t="shared" si="0"/>
        <v>1</v>
      </c>
      <c r="O19" s="98"/>
    </row>
    <row r="20" spans="1:15" ht="14.25" customHeight="1">
      <c r="A20" s="550" t="s">
        <v>34</v>
      </c>
      <c r="B20" s="325">
        <v>2015</v>
      </c>
      <c r="C20" s="329">
        <v>41</v>
      </c>
      <c r="D20" s="331">
        <v>1</v>
      </c>
      <c r="E20" s="329">
        <v>0</v>
      </c>
      <c r="F20" s="330">
        <v>0</v>
      </c>
      <c r="G20" s="329">
        <v>0</v>
      </c>
      <c r="H20" s="330">
        <v>0</v>
      </c>
      <c r="I20" s="329">
        <v>0</v>
      </c>
      <c r="J20" s="330">
        <v>0</v>
      </c>
      <c r="K20" s="329">
        <v>0</v>
      </c>
      <c r="L20" s="330">
        <v>0</v>
      </c>
      <c r="M20" s="329">
        <v>41</v>
      </c>
      <c r="N20" s="330">
        <f t="shared" si="0"/>
        <v>1</v>
      </c>
      <c r="O20" s="98"/>
    </row>
    <row r="21" spans="1:15" ht="14.25" customHeight="1">
      <c r="A21" s="550"/>
      <c r="B21" s="325">
        <v>2016</v>
      </c>
      <c r="C21" s="329">
        <v>41</v>
      </c>
      <c r="D21" s="331">
        <v>0.87234042553191482</v>
      </c>
      <c r="E21" s="329">
        <v>0</v>
      </c>
      <c r="F21" s="330">
        <v>0</v>
      </c>
      <c r="G21" s="329">
        <v>0</v>
      </c>
      <c r="H21" s="330">
        <v>0</v>
      </c>
      <c r="I21" s="329">
        <v>4</v>
      </c>
      <c r="J21" s="330">
        <v>8.5106382978723402E-2</v>
      </c>
      <c r="K21" s="329">
        <v>2</v>
      </c>
      <c r="L21" s="330">
        <v>4.2553191489361701E-2</v>
      </c>
      <c r="M21" s="329">
        <v>47</v>
      </c>
      <c r="N21" s="330">
        <f t="shared" si="0"/>
        <v>0.99999999999999989</v>
      </c>
      <c r="O21" s="98"/>
    </row>
    <row r="22" spans="1:15" ht="14.25" customHeight="1">
      <c r="A22" s="550" t="s">
        <v>37</v>
      </c>
      <c r="B22" s="325">
        <v>2015</v>
      </c>
      <c r="C22" s="329">
        <v>62</v>
      </c>
      <c r="D22" s="331">
        <v>0.96875</v>
      </c>
      <c r="E22" s="329">
        <v>1</v>
      </c>
      <c r="F22" s="330">
        <v>1.5625E-2</v>
      </c>
      <c r="G22" s="329">
        <v>0</v>
      </c>
      <c r="H22" s="330">
        <v>0</v>
      </c>
      <c r="I22" s="329">
        <v>0</v>
      </c>
      <c r="J22" s="330">
        <v>0</v>
      </c>
      <c r="K22" s="329">
        <v>1</v>
      </c>
      <c r="L22" s="330">
        <v>1.5625E-2</v>
      </c>
      <c r="M22" s="329">
        <v>64</v>
      </c>
      <c r="N22" s="330">
        <f t="shared" si="0"/>
        <v>1</v>
      </c>
      <c r="O22" s="98"/>
    </row>
    <row r="23" spans="1:15" ht="14.25" customHeight="1">
      <c r="A23" s="550"/>
      <c r="B23" s="325">
        <v>2016</v>
      </c>
      <c r="C23" s="329">
        <v>47</v>
      </c>
      <c r="D23" s="331">
        <v>0.94</v>
      </c>
      <c r="E23" s="329">
        <v>2</v>
      </c>
      <c r="F23" s="330">
        <v>0.04</v>
      </c>
      <c r="G23" s="329">
        <v>0</v>
      </c>
      <c r="H23" s="330">
        <v>0</v>
      </c>
      <c r="I23" s="329">
        <v>1</v>
      </c>
      <c r="J23" s="330">
        <v>0.02</v>
      </c>
      <c r="K23" s="329">
        <v>0</v>
      </c>
      <c r="L23" s="330">
        <v>0</v>
      </c>
      <c r="M23" s="329">
        <v>50</v>
      </c>
      <c r="N23" s="330">
        <f t="shared" si="0"/>
        <v>1</v>
      </c>
      <c r="O23" s="98"/>
    </row>
    <row r="24" spans="1:15" ht="14.25" customHeight="1">
      <c r="A24" s="550" t="s">
        <v>40</v>
      </c>
      <c r="B24" s="325">
        <v>2015</v>
      </c>
      <c r="C24" s="329">
        <v>61</v>
      </c>
      <c r="D24" s="331">
        <v>0.79220779220779214</v>
      </c>
      <c r="E24" s="329">
        <v>0</v>
      </c>
      <c r="F24" s="330">
        <v>0</v>
      </c>
      <c r="G24" s="329">
        <v>0</v>
      </c>
      <c r="H24" s="330">
        <v>0</v>
      </c>
      <c r="I24" s="329">
        <v>2</v>
      </c>
      <c r="J24" s="330">
        <v>2.5974025974025972E-2</v>
      </c>
      <c r="K24" s="329">
        <v>14</v>
      </c>
      <c r="L24" s="330">
        <v>0.18181818181818182</v>
      </c>
      <c r="M24" s="329">
        <v>77</v>
      </c>
      <c r="N24" s="330">
        <f t="shared" si="0"/>
        <v>1</v>
      </c>
      <c r="O24" s="98"/>
    </row>
    <row r="25" spans="1:15" ht="14.25" customHeight="1">
      <c r="A25" s="550"/>
      <c r="B25" s="325">
        <v>2016</v>
      </c>
      <c r="C25" s="329">
        <v>60</v>
      </c>
      <c r="D25" s="331">
        <v>0.95238095238095244</v>
      </c>
      <c r="E25" s="329">
        <v>2</v>
      </c>
      <c r="F25" s="330">
        <v>3.1746031746031744E-2</v>
      </c>
      <c r="G25" s="329">
        <v>1</v>
      </c>
      <c r="H25" s="330">
        <v>1.5873015873015872E-2</v>
      </c>
      <c r="I25" s="329">
        <v>0</v>
      </c>
      <c r="J25" s="330">
        <v>0</v>
      </c>
      <c r="K25" s="329">
        <v>0</v>
      </c>
      <c r="L25" s="330">
        <v>0</v>
      </c>
      <c r="M25" s="329">
        <v>63</v>
      </c>
      <c r="N25" s="330">
        <f t="shared" si="0"/>
        <v>1</v>
      </c>
      <c r="O25" s="98"/>
    </row>
    <row r="26" spans="1:15" ht="14.25" customHeight="1">
      <c r="A26" s="550" t="s">
        <v>39</v>
      </c>
      <c r="B26" s="325">
        <v>2015</v>
      </c>
      <c r="C26" s="329">
        <v>2</v>
      </c>
      <c r="D26" s="331">
        <v>1</v>
      </c>
      <c r="E26" s="329">
        <v>0</v>
      </c>
      <c r="F26" s="330">
        <v>0</v>
      </c>
      <c r="G26" s="329">
        <v>0</v>
      </c>
      <c r="H26" s="330">
        <v>0</v>
      </c>
      <c r="I26" s="329">
        <v>0</v>
      </c>
      <c r="J26" s="330">
        <v>0</v>
      </c>
      <c r="K26" s="329">
        <v>0</v>
      </c>
      <c r="L26" s="330">
        <v>0</v>
      </c>
      <c r="M26" s="329">
        <v>2</v>
      </c>
      <c r="N26" s="330">
        <f t="shared" si="0"/>
        <v>1</v>
      </c>
      <c r="O26" s="98"/>
    </row>
    <row r="27" spans="1:15" ht="14.25" customHeight="1">
      <c r="A27" s="550"/>
      <c r="B27" s="325">
        <v>2016</v>
      </c>
      <c r="C27" s="329">
        <v>6</v>
      </c>
      <c r="D27" s="331">
        <v>1</v>
      </c>
      <c r="E27" s="329">
        <v>0</v>
      </c>
      <c r="F27" s="330">
        <v>0</v>
      </c>
      <c r="G27" s="329">
        <v>0</v>
      </c>
      <c r="H27" s="330">
        <v>0</v>
      </c>
      <c r="I27" s="329">
        <v>0</v>
      </c>
      <c r="J27" s="330">
        <v>0</v>
      </c>
      <c r="K27" s="329">
        <v>0</v>
      </c>
      <c r="L27" s="330">
        <v>0</v>
      </c>
      <c r="M27" s="329">
        <v>6</v>
      </c>
      <c r="N27" s="330">
        <f t="shared" si="0"/>
        <v>1</v>
      </c>
      <c r="O27" s="98"/>
    </row>
    <row r="28" spans="1:15" s="347" customFormat="1" ht="14.25" customHeight="1">
      <c r="A28" s="558" t="s">
        <v>45</v>
      </c>
      <c r="B28" s="325">
        <v>2015</v>
      </c>
      <c r="C28" s="390">
        <v>0</v>
      </c>
      <c r="D28" s="391">
        <v>0</v>
      </c>
      <c r="E28" s="390">
        <v>0</v>
      </c>
      <c r="F28" s="392">
        <v>0</v>
      </c>
      <c r="G28" s="390">
        <v>0</v>
      </c>
      <c r="H28" s="392">
        <v>0</v>
      </c>
      <c r="I28" s="390">
        <v>0</v>
      </c>
      <c r="J28" s="392">
        <v>0</v>
      </c>
      <c r="K28" s="390">
        <v>0</v>
      </c>
      <c r="L28" s="392">
        <v>0</v>
      </c>
      <c r="M28" s="390">
        <v>0</v>
      </c>
      <c r="N28" s="330">
        <f t="shared" si="0"/>
        <v>0</v>
      </c>
      <c r="O28" s="98"/>
    </row>
    <row r="29" spans="1:15" ht="14.25" customHeight="1">
      <c r="A29" s="559"/>
      <c r="B29" s="325">
        <v>2016</v>
      </c>
      <c r="C29" s="329">
        <v>1</v>
      </c>
      <c r="D29" s="331">
        <v>0.33333333333333337</v>
      </c>
      <c r="E29" s="329">
        <v>0</v>
      </c>
      <c r="F29" s="330">
        <v>0</v>
      </c>
      <c r="G29" s="329">
        <v>0</v>
      </c>
      <c r="H29" s="330">
        <v>0</v>
      </c>
      <c r="I29" s="329">
        <v>2</v>
      </c>
      <c r="J29" s="330">
        <v>0.66666666666666674</v>
      </c>
      <c r="K29" s="329">
        <v>0</v>
      </c>
      <c r="L29" s="330">
        <v>0</v>
      </c>
      <c r="M29" s="329">
        <v>3</v>
      </c>
      <c r="N29" s="330">
        <f t="shared" si="0"/>
        <v>1</v>
      </c>
      <c r="O29" s="98"/>
    </row>
    <row r="30" spans="1:15" ht="14.25" customHeight="1">
      <c r="A30" s="550" t="s">
        <v>41</v>
      </c>
      <c r="B30" s="325">
        <v>2015</v>
      </c>
      <c r="C30" s="329">
        <v>51</v>
      </c>
      <c r="D30" s="331">
        <v>0.85</v>
      </c>
      <c r="E30" s="329">
        <v>5</v>
      </c>
      <c r="F30" s="330">
        <v>8.3333333333333343E-2</v>
      </c>
      <c r="G30" s="329">
        <v>3</v>
      </c>
      <c r="H30" s="330">
        <v>0.05</v>
      </c>
      <c r="I30" s="329">
        <v>1</v>
      </c>
      <c r="J30" s="330">
        <v>1.6666666666666666E-2</v>
      </c>
      <c r="K30" s="329">
        <v>0</v>
      </c>
      <c r="L30" s="330">
        <v>0</v>
      </c>
      <c r="M30" s="329">
        <v>60</v>
      </c>
      <c r="N30" s="330">
        <f t="shared" si="0"/>
        <v>1</v>
      </c>
      <c r="O30" s="98"/>
    </row>
    <row r="31" spans="1:15" ht="14.25" customHeight="1">
      <c r="A31" s="550"/>
      <c r="B31" s="325">
        <v>2016</v>
      </c>
      <c r="C31" s="329">
        <v>49</v>
      </c>
      <c r="D31" s="331">
        <v>0.96078431372549022</v>
      </c>
      <c r="E31" s="329">
        <v>1</v>
      </c>
      <c r="F31" s="330">
        <v>1.9607843137254902E-2</v>
      </c>
      <c r="G31" s="329">
        <v>0</v>
      </c>
      <c r="H31" s="330">
        <v>0</v>
      </c>
      <c r="I31" s="329">
        <v>1</v>
      </c>
      <c r="J31" s="330">
        <v>1.9607843137254902E-2</v>
      </c>
      <c r="K31" s="329">
        <v>0</v>
      </c>
      <c r="L31" s="330">
        <v>0</v>
      </c>
      <c r="M31" s="329">
        <v>51</v>
      </c>
      <c r="N31" s="330">
        <f t="shared" si="0"/>
        <v>1</v>
      </c>
      <c r="O31" s="98"/>
    </row>
    <row r="32" spans="1:15" s="347" customFormat="1" ht="14.25" customHeight="1">
      <c r="A32" s="550" t="s">
        <v>43</v>
      </c>
      <c r="B32" s="325">
        <v>2015</v>
      </c>
      <c r="C32" s="329">
        <v>0</v>
      </c>
      <c r="D32" s="331">
        <v>0</v>
      </c>
      <c r="E32" s="329">
        <v>0</v>
      </c>
      <c r="F32" s="330">
        <v>0</v>
      </c>
      <c r="G32" s="329">
        <v>0</v>
      </c>
      <c r="H32" s="330">
        <v>0</v>
      </c>
      <c r="I32" s="329">
        <v>0</v>
      </c>
      <c r="J32" s="330">
        <v>0</v>
      </c>
      <c r="K32" s="329">
        <v>0</v>
      </c>
      <c r="L32" s="330">
        <v>0</v>
      </c>
      <c r="M32" s="329">
        <v>0</v>
      </c>
      <c r="N32" s="330">
        <f t="shared" si="0"/>
        <v>0</v>
      </c>
      <c r="O32" s="98"/>
    </row>
    <row r="33" spans="1:15" s="347" customFormat="1" ht="14.25" customHeight="1">
      <c r="A33" s="550"/>
      <c r="B33" s="325">
        <v>2016</v>
      </c>
      <c r="C33" s="329">
        <v>1</v>
      </c>
      <c r="D33" s="331">
        <v>1</v>
      </c>
      <c r="E33" s="329">
        <v>0</v>
      </c>
      <c r="F33" s="330">
        <v>0</v>
      </c>
      <c r="G33" s="329">
        <v>0</v>
      </c>
      <c r="H33" s="330">
        <v>0</v>
      </c>
      <c r="I33" s="329">
        <v>0</v>
      </c>
      <c r="J33" s="330">
        <v>0</v>
      </c>
      <c r="K33" s="329">
        <v>0</v>
      </c>
      <c r="L33" s="330">
        <v>0</v>
      </c>
      <c r="M33" s="329">
        <v>1</v>
      </c>
      <c r="N33" s="330">
        <f t="shared" si="0"/>
        <v>1</v>
      </c>
      <c r="O33" s="98"/>
    </row>
    <row r="34" spans="1:15" ht="14.25" customHeight="1">
      <c r="A34" s="556" t="s">
        <v>46</v>
      </c>
      <c r="B34" s="325">
        <v>2015</v>
      </c>
      <c r="C34" s="326">
        <f>SUM(C6,C8,C10,C12,C14,C16,C18,C20,C22,C24,C26,C28,C30,C32)</f>
        <v>487</v>
      </c>
      <c r="D34" s="327">
        <f>(C34/M34)</f>
        <v>0.89357798165137614</v>
      </c>
      <c r="E34" s="326">
        <f>SUM(E6,E8,E10,E12,E14,E16,E18,E20,E22,E24,E26,E28,E30,E32)</f>
        <v>23</v>
      </c>
      <c r="F34" s="328">
        <f>(E34/M34)</f>
        <v>4.2201834862385323E-2</v>
      </c>
      <c r="G34" s="326">
        <f>SUM(G6,G8,G10,G12,G14,G16,G18,G20,G22,G24,G26,G28,G30,G32)</f>
        <v>7</v>
      </c>
      <c r="H34" s="328">
        <f>(G34/M34)</f>
        <v>1.2844036697247707E-2</v>
      </c>
      <c r="I34" s="326">
        <f>SUM(I6,I8,I10,I12,I14,I16,I18,I20,I22,I24,I26,I28,I30,I32)</f>
        <v>8</v>
      </c>
      <c r="J34" s="328">
        <f>(I34/M34)</f>
        <v>1.4678899082568808E-2</v>
      </c>
      <c r="K34" s="326">
        <f>SUM(K6,K8,K10,K12,K14,K16,K18,K20,K22,K24,K26,K28,K30,K32)</f>
        <v>20</v>
      </c>
      <c r="L34" s="328">
        <f>(K34/M34)</f>
        <v>3.669724770642202E-2</v>
      </c>
      <c r="M34" s="326">
        <f>SUM(M6,M8,M10,M12,M14,M16,M18,M20,M22,M24,M26,M28,M30,M32)</f>
        <v>545</v>
      </c>
      <c r="N34" s="330">
        <f t="shared" si="0"/>
        <v>1</v>
      </c>
    </row>
    <row r="35" spans="1:15" ht="14.25" customHeight="1">
      <c r="A35" s="557"/>
      <c r="B35" s="325">
        <v>2016</v>
      </c>
      <c r="C35" s="140">
        <f>SUM(C7,C9,C11,C13,C15,C17,C19,C21,C23,C25,C27,C29,C31,C33)</f>
        <v>453</v>
      </c>
      <c r="D35" s="167">
        <f>(C35/M35)</f>
        <v>0.93018480492813138</v>
      </c>
      <c r="E35" s="140">
        <f>SUM(E7,E9,E11,E13,E15,E17,E19,E21,E23,E25,E27,E29,E31,E33)</f>
        <v>13</v>
      </c>
      <c r="F35" s="101">
        <f>(E35/M35)</f>
        <v>2.6694045174537988E-2</v>
      </c>
      <c r="G35" s="140">
        <f>SUM(G7,G9,G11,G13,G15,G17,G19,G21,G23,G25,G27,G29,G31,G33)</f>
        <v>6</v>
      </c>
      <c r="H35" s="101">
        <f>(G35/M35)</f>
        <v>1.2320328542094456E-2</v>
      </c>
      <c r="I35" s="140">
        <f>SUM(I7,I9,I11,I13,I15,I17,I19,I21,I23,I25,I27,I29,I31,I33)</f>
        <v>11</v>
      </c>
      <c r="J35" s="101">
        <f>(I35/M35)</f>
        <v>2.2587268993839837E-2</v>
      </c>
      <c r="K35" s="140">
        <f>SUM(K7,K9,K11,K13,K15,K17,K19,K21,K23,K25,K27,K29,K31,K33)</f>
        <v>4</v>
      </c>
      <c r="L35" s="101">
        <f>(K35/M35)</f>
        <v>8.2135523613963042E-3</v>
      </c>
      <c r="M35" s="140">
        <f>SUM(M7,M9,M11,M13,M15,M17,M19,M21,M23,M25,M27,M29,M31,M33)</f>
        <v>487</v>
      </c>
      <c r="N35" s="330">
        <f t="shared" si="0"/>
        <v>0.99999999999999989</v>
      </c>
    </row>
    <row r="39" spans="1:15">
      <c r="A39" s="347" t="s">
        <v>210</v>
      </c>
    </row>
    <row r="40" spans="1:15">
      <c r="A40" s="373"/>
      <c r="B40" s="552" t="s">
        <v>107</v>
      </c>
      <c r="C40" s="553"/>
      <c r="D40" s="553"/>
      <c r="E40" s="554"/>
    </row>
    <row r="41" spans="1:15">
      <c r="A41" s="374"/>
      <c r="B41" s="551" t="s">
        <v>106</v>
      </c>
      <c r="C41" s="551"/>
      <c r="D41" s="551"/>
      <c r="E41" s="551"/>
    </row>
    <row r="42" spans="1:15">
      <c r="A42" s="28" t="s">
        <v>51</v>
      </c>
      <c r="B42" s="555">
        <v>2015</v>
      </c>
      <c r="C42" s="555"/>
      <c r="D42" s="555">
        <v>2016</v>
      </c>
      <c r="E42" s="555"/>
    </row>
    <row r="43" spans="1:15">
      <c r="A43" s="253" t="s">
        <v>101</v>
      </c>
      <c r="B43" s="329">
        <f>C6</f>
        <v>36</v>
      </c>
      <c r="C43" s="331">
        <f>D6</f>
        <v>1</v>
      </c>
      <c r="D43" s="329">
        <f>C7</f>
        <v>41</v>
      </c>
      <c r="E43" s="331">
        <f>D7</f>
        <v>1</v>
      </c>
    </row>
    <row r="44" spans="1:15">
      <c r="A44" s="254" t="s">
        <v>33</v>
      </c>
      <c r="B44" s="329">
        <f>C8</f>
        <v>6</v>
      </c>
      <c r="C44" s="331">
        <f>D8</f>
        <v>1</v>
      </c>
      <c r="D44" s="329">
        <f>C9</f>
        <v>5</v>
      </c>
      <c r="E44" s="331">
        <f>D9</f>
        <v>0.83333333333333326</v>
      </c>
    </row>
    <row r="45" spans="1:15" ht="25.5">
      <c r="A45" s="254" t="s">
        <v>52</v>
      </c>
      <c r="B45" s="329">
        <f>C10</f>
        <v>11</v>
      </c>
      <c r="C45" s="331">
        <f>D10</f>
        <v>0.84615384615384615</v>
      </c>
      <c r="D45" s="329">
        <f>C11</f>
        <v>4</v>
      </c>
      <c r="E45" s="331">
        <f>D11</f>
        <v>0.8</v>
      </c>
    </row>
    <row r="46" spans="1:15">
      <c r="A46" s="254" t="s">
        <v>35</v>
      </c>
      <c r="B46" s="329">
        <f>C12</f>
        <v>41</v>
      </c>
      <c r="C46" s="331">
        <f>D12</f>
        <v>0.78846153846153844</v>
      </c>
      <c r="D46" s="329">
        <f>C13</f>
        <v>39</v>
      </c>
      <c r="E46" s="331">
        <f>D13</f>
        <v>0.97500000000000009</v>
      </c>
    </row>
    <row r="47" spans="1:15">
      <c r="A47" s="254" t="s">
        <v>42</v>
      </c>
      <c r="B47" s="329">
        <f>C14</f>
        <v>33</v>
      </c>
      <c r="C47" s="331">
        <f>D14</f>
        <v>0.86842105263157887</v>
      </c>
      <c r="D47" s="329">
        <f>C15</f>
        <v>31</v>
      </c>
      <c r="E47" s="331">
        <f>D15</f>
        <v>0.93939393939393934</v>
      </c>
    </row>
    <row r="48" spans="1:15" ht="25.5">
      <c r="A48" s="254" t="s">
        <v>108</v>
      </c>
      <c r="B48" s="329">
        <f>C16</f>
        <v>86</v>
      </c>
      <c r="C48" s="331">
        <f>D16</f>
        <v>0.87755102040816324</v>
      </c>
      <c r="D48" s="329">
        <f>C17</f>
        <v>66</v>
      </c>
      <c r="E48" s="331">
        <f>D17</f>
        <v>0.84615384615384615</v>
      </c>
    </row>
    <row r="49" spans="1:12">
      <c r="A49" s="254" t="s">
        <v>38</v>
      </c>
      <c r="B49" s="329">
        <f>C18</f>
        <v>57</v>
      </c>
      <c r="C49" s="331">
        <f>D18</f>
        <v>0.98275862068965525</v>
      </c>
      <c r="D49" s="329">
        <f>C19</f>
        <v>62</v>
      </c>
      <c r="E49" s="331">
        <f>D19</f>
        <v>0.98412698412698418</v>
      </c>
    </row>
    <row r="50" spans="1:12">
      <c r="A50" s="255" t="s">
        <v>34</v>
      </c>
      <c r="B50" s="329">
        <f>C20</f>
        <v>41</v>
      </c>
      <c r="C50" s="331">
        <f>D20</f>
        <v>1</v>
      </c>
      <c r="D50" s="329">
        <f>C21</f>
        <v>41</v>
      </c>
      <c r="E50" s="331">
        <f>D21</f>
        <v>0.87234042553191482</v>
      </c>
    </row>
    <row r="51" spans="1:12">
      <c r="A51" s="256" t="s">
        <v>37</v>
      </c>
      <c r="B51" s="329">
        <f>C22</f>
        <v>62</v>
      </c>
      <c r="C51" s="331">
        <f>D22</f>
        <v>0.96875</v>
      </c>
      <c r="D51" s="329">
        <f>C23</f>
        <v>47</v>
      </c>
      <c r="E51" s="331">
        <f>D23</f>
        <v>0.94</v>
      </c>
    </row>
    <row r="52" spans="1:12">
      <c r="A52" s="256" t="s">
        <v>40</v>
      </c>
      <c r="B52" s="329">
        <f>C24</f>
        <v>61</v>
      </c>
      <c r="C52" s="331">
        <f>D24</f>
        <v>0.79220779220779214</v>
      </c>
      <c r="D52" s="329">
        <f>C25</f>
        <v>60</v>
      </c>
      <c r="E52" s="331">
        <f>D25</f>
        <v>0.95238095238095244</v>
      </c>
    </row>
    <row r="53" spans="1:12">
      <c r="A53" s="256" t="s">
        <v>39</v>
      </c>
      <c r="B53" s="329">
        <f>C26</f>
        <v>2</v>
      </c>
      <c r="C53" s="331">
        <f>D26</f>
        <v>1</v>
      </c>
      <c r="D53" s="329">
        <f>C27</f>
        <v>6</v>
      </c>
      <c r="E53" s="331">
        <f>D27</f>
        <v>1</v>
      </c>
    </row>
    <row r="54" spans="1:12">
      <c r="A54" s="304" t="s">
        <v>45</v>
      </c>
      <c r="B54" s="329">
        <f>C28</f>
        <v>0</v>
      </c>
      <c r="C54" s="331">
        <f>D28</f>
        <v>0</v>
      </c>
      <c r="D54" s="329">
        <f>C29</f>
        <v>1</v>
      </c>
      <c r="E54" s="331">
        <f>D29</f>
        <v>0.33333333333333337</v>
      </c>
    </row>
    <row r="55" spans="1:12">
      <c r="A55" s="256" t="s">
        <v>41</v>
      </c>
      <c r="B55" s="329">
        <f>C30</f>
        <v>51</v>
      </c>
      <c r="C55" s="331">
        <f>D30</f>
        <v>0.85</v>
      </c>
      <c r="D55" s="329">
        <f>C31</f>
        <v>49</v>
      </c>
      <c r="E55" s="331">
        <f>D31</f>
        <v>0.96078431372549022</v>
      </c>
    </row>
    <row r="56" spans="1:12" s="347" customFormat="1">
      <c r="A56" s="256" t="s">
        <v>43</v>
      </c>
      <c r="B56" s="329">
        <f>C32</f>
        <v>0</v>
      </c>
      <c r="C56" s="331">
        <f>D32</f>
        <v>0</v>
      </c>
      <c r="D56" s="329">
        <f>C33</f>
        <v>1</v>
      </c>
      <c r="E56" s="331">
        <f>D33</f>
        <v>1</v>
      </c>
    </row>
    <row r="57" spans="1:12">
      <c r="A57" s="206" t="s">
        <v>46</v>
      </c>
      <c r="B57" s="329">
        <f>C34</f>
        <v>487</v>
      </c>
      <c r="C57" s="331">
        <f>D34</f>
        <v>0.89357798165137614</v>
      </c>
      <c r="D57" s="329">
        <f>C35</f>
        <v>453</v>
      </c>
      <c r="E57" s="167">
        <f>D35</f>
        <v>0.93018480492813138</v>
      </c>
    </row>
    <row r="59" spans="1:12">
      <c r="A59" s="306" t="s">
        <v>121</v>
      </c>
      <c r="B59" s="17"/>
      <c r="C59" s="17"/>
      <c r="D59" s="17"/>
      <c r="E59" s="17"/>
      <c r="F59" s="17"/>
      <c r="G59" s="17"/>
      <c r="H59" s="17"/>
      <c r="I59" s="17"/>
      <c r="J59" s="17"/>
      <c r="K59" s="17"/>
      <c r="L59" s="17"/>
    </row>
    <row r="60" spans="1:12" ht="15" customHeight="1">
      <c r="A60" s="481" t="s">
        <v>166</v>
      </c>
      <c r="B60" s="481"/>
      <c r="C60" s="481"/>
      <c r="D60" s="481"/>
      <c r="E60" s="481"/>
      <c r="F60" s="481"/>
      <c r="G60" s="481"/>
      <c r="H60" s="481"/>
      <c r="I60" s="481"/>
      <c r="J60" s="481"/>
      <c r="K60" s="481"/>
      <c r="L60" s="412"/>
    </row>
    <row r="61" spans="1:12" ht="15" customHeight="1">
      <c r="A61" s="481" t="s">
        <v>162</v>
      </c>
      <c r="B61" s="481"/>
      <c r="C61" s="481"/>
      <c r="D61" s="481"/>
      <c r="E61" s="481"/>
      <c r="F61" s="481"/>
      <c r="G61" s="481"/>
      <c r="H61" s="481"/>
      <c r="I61" s="481"/>
      <c r="J61" s="481"/>
      <c r="K61" s="481"/>
      <c r="L61" s="413"/>
    </row>
    <row r="62" spans="1:12">
      <c r="A62" s="500" t="s">
        <v>225</v>
      </c>
      <c r="B62" s="500"/>
      <c r="C62" s="500"/>
      <c r="D62" s="500"/>
      <c r="E62" s="500"/>
      <c r="F62" s="500"/>
      <c r="G62" s="500"/>
      <c r="H62" s="500"/>
      <c r="I62" s="500"/>
      <c r="J62" s="500"/>
      <c r="K62" s="500"/>
      <c r="L62" s="500"/>
    </row>
    <row r="63" spans="1:12">
      <c r="A63" s="500" t="s">
        <v>161</v>
      </c>
      <c r="B63" s="500"/>
      <c r="C63" s="500"/>
      <c r="D63" s="500"/>
      <c r="E63" s="500"/>
      <c r="F63" s="500"/>
      <c r="G63" s="500"/>
      <c r="H63" s="500"/>
      <c r="I63" s="500"/>
      <c r="J63" s="500"/>
      <c r="K63" s="500"/>
      <c r="L63" s="500"/>
    </row>
    <row r="64" spans="1:12" s="347" customFormat="1">
      <c r="A64" s="226" t="s">
        <v>311</v>
      </c>
      <c r="B64" s="17"/>
      <c r="C64" s="17"/>
      <c r="D64" s="17"/>
      <c r="E64" s="17"/>
      <c r="F64" s="17"/>
      <c r="G64" s="17"/>
      <c r="H64" s="17"/>
      <c r="I64" s="17"/>
      <c r="J64" s="17"/>
      <c r="K64" s="17"/>
      <c r="L64" s="17"/>
    </row>
    <row r="65" spans="1:12" ht="15" customHeight="1">
      <c r="A65" s="17" t="s">
        <v>316</v>
      </c>
      <c r="B65" s="17"/>
      <c r="C65" s="17"/>
      <c r="D65" s="17"/>
      <c r="E65" s="17"/>
      <c r="F65" s="17"/>
      <c r="G65" s="17"/>
      <c r="H65" s="17"/>
      <c r="I65" s="17"/>
      <c r="J65" s="17"/>
      <c r="K65" s="17"/>
      <c r="L65" s="17"/>
    </row>
    <row r="66" spans="1:12">
      <c r="A66" s="560" t="s">
        <v>302</v>
      </c>
      <c r="B66" s="560"/>
      <c r="C66" s="560"/>
      <c r="D66" s="560"/>
      <c r="E66" s="560"/>
      <c r="F66" s="560"/>
      <c r="G66" s="560"/>
      <c r="H66" s="560"/>
      <c r="I66" s="560"/>
      <c r="J66" s="560"/>
      <c r="K66" s="560"/>
      <c r="L66" s="17"/>
    </row>
    <row r="67" spans="1:12">
      <c r="A67" s="560"/>
      <c r="B67" s="560"/>
      <c r="C67" s="560"/>
      <c r="D67" s="560"/>
      <c r="E67" s="560"/>
      <c r="F67" s="560"/>
      <c r="G67" s="560"/>
      <c r="H67" s="560"/>
      <c r="I67" s="560"/>
      <c r="J67" s="560"/>
      <c r="K67" s="560"/>
      <c r="L67" s="17"/>
    </row>
  </sheetData>
  <customSheetViews>
    <customSheetView guid="{37EBF6B8-25A0-4EFC-9608-366FD1E6584D}" showGridLines="0">
      <selection activeCell="Q14" sqref="Q14"/>
      <pageMargins left="0.7" right="0.7" top="0.75" bottom="0.75" header="0.3" footer="0.3"/>
    </customSheetView>
  </customSheetViews>
  <mergeCells count="32">
    <mergeCell ref="A60:K60"/>
    <mergeCell ref="A61:K61"/>
    <mergeCell ref="A62:L62"/>
    <mergeCell ref="A63:L63"/>
    <mergeCell ref="A66:K67"/>
    <mergeCell ref="B41:E41"/>
    <mergeCell ref="B40:E40"/>
    <mergeCell ref="B42:C42"/>
    <mergeCell ref="D42:E42"/>
    <mergeCell ref="A10:A11"/>
    <mergeCell ref="A34:A35"/>
    <mergeCell ref="A24:A25"/>
    <mergeCell ref="A30:A31"/>
    <mergeCell ref="A22:A23"/>
    <mergeCell ref="A26:A27"/>
    <mergeCell ref="A28:A29"/>
    <mergeCell ref="A32:A33"/>
    <mergeCell ref="A6:A7"/>
    <mergeCell ref="A8:A9"/>
    <mergeCell ref="A12:A13"/>
    <mergeCell ref="A16:A17"/>
    <mergeCell ref="A20:A21"/>
    <mergeCell ref="A14:A15"/>
    <mergeCell ref="A18:A19"/>
    <mergeCell ref="A2:N2"/>
    <mergeCell ref="C4:N4"/>
    <mergeCell ref="E5:F5"/>
    <mergeCell ref="G5:H5"/>
    <mergeCell ref="I5:J5"/>
    <mergeCell ref="K5:L5"/>
    <mergeCell ref="M5:N5"/>
    <mergeCell ref="C5:D5"/>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42"/>
  <dimension ref="A1"/>
  <sheetViews>
    <sheetView workbookViewId="0">
      <selection activeCell="A41" sqref="A41:L41"/>
    </sheetView>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Sheet29"/>
  <dimension ref="A2:AJ45"/>
  <sheetViews>
    <sheetView showGridLines="0" workbookViewId="0">
      <selection activeCell="A41" sqref="A41:L41"/>
    </sheetView>
  </sheetViews>
  <sheetFormatPr defaultRowHeight="15"/>
  <cols>
    <col min="1" max="1" width="20.7109375" style="347" customWidth="1"/>
    <col min="2" max="2" width="15.42578125" style="347" customWidth="1"/>
    <col min="3" max="8" width="12.7109375" style="347" customWidth="1"/>
    <col min="9" max="16384" width="9.140625" style="347"/>
  </cols>
  <sheetData>
    <row r="2" spans="1:14" ht="20.25" customHeight="1">
      <c r="A2" s="483" t="s">
        <v>308</v>
      </c>
      <c r="B2" s="483"/>
      <c r="C2" s="483"/>
      <c r="D2" s="483"/>
      <c r="E2" s="483"/>
      <c r="F2" s="483"/>
      <c r="G2" s="483"/>
      <c r="H2" s="483"/>
      <c r="I2" s="483"/>
      <c r="J2" s="483"/>
      <c r="K2" s="483"/>
      <c r="L2" s="483"/>
      <c r="M2" s="483"/>
      <c r="N2" s="483"/>
    </row>
    <row r="4" spans="1:14" ht="18.75" customHeight="1">
      <c r="A4" s="99"/>
      <c r="B4" s="100"/>
      <c r="C4" s="561" t="s">
        <v>107</v>
      </c>
      <c r="D4" s="562"/>
      <c r="E4" s="562"/>
      <c r="F4" s="562"/>
      <c r="G4" s="562"/>
      <c r="H4" s="562"/>
      <c r="I4" s="98"/>
    </row>
    <row r="5" spans="1:14" ht="30" customHeight="1">
      <c r="A5" s="168" t="s">
        <v>51</v>
      </c>
      <c r="B5" s="169" t="s">
        <v>112</v>
      </c>
      <c r="C5" s="431" t="s">
        <v>106</v>
      </c>
      <c r="D5" s="431" t="s">
        <v>50</v>
      </c>
      <c r="E5" s="431" t="s">
        <v>49</v>
      </c>
      <c r="F5" s="431" t="s">
        <v>105</v>
      </c>
      <c r="G5" s="431" t="s">
        <v>26</v>
      </c>
      <c r="H5" s="431" t="s">
        <v>27</v>
      </c>
      <c r="I5" s="98"/>
    </row>
    <row r="6" spans="1:14" ht="14.25" customHeight="1">
      <c r="A6" s="550" t="s">
        <v>101</v>
      </c>
      <c r="B6" s="325">
        <v>2015</v>
      </c>
      <c r="C6" s="329">
        <v>36</v>
      </c>
      <c r="D6" s="329">
        <v>0</v>
      </c>
      <c r="E6" s="329">
        <v>0</v>
      </c>
      <c r="F6" s="329">
        <v>0</v>
      </c>
      <c r="G6" s="329">
        <v>0</v>
      </c>
      <c r="H6" s="329">
        <v>36</v>
      </c>
      <c r="I6" s="98"/>
    </row>
    <row r="7" spans="1:14" ht="14.25" customHeight="1">
      <c r="A7" s="550"/>
      <c r="B7" s="325">
        <v>2016</v>
      </c>
      <c r="C7" s="329">
        <v>41</v>
      </c>
      <c r="D7" s="329">
        <v>0</v>
      </c>
      <c r="E7" s="329">
        <v>0</v>
      </c>
      <c r="F7" s="329">
        <v>0</v>
      </c>
      <c r="G7" s="329">
        <v>0</v>
      </c>
      <c r="H7" s="329">
        <v>41</v>
      </c>
      <c r="I7" s="98"/>
    </row>
    <row r="8" spans="1:14" ht="14.25" customHeight="1">
      <c r="A8" s="550" t="s">
        <v>33</v>
      </c>
      <c r="B8" s="325">
        <v>2015</v>
      </c>
      <c r="C8" s="329">
        <v>6</v>
      </c>
      <c r="D8" s="329">
        <v>0</v>
      </c>
      <c r="E8" s="329">
        <v>0</v>
      </c>
      <c r="F8" s="329">
        <v>0</v>
      </c>
      <c r="G8" s="329">
        <v>0</v>
      </c>
      <c r="H8" s="329">
        <v>6</v>
      </c>
      <c r="I8" s="98"/>
    </row>
    <row r="9" spans="1:14" ht="14.25" customHeight="1">
      <c r="A9" s="550"/>
      <c r="B9" s="325">
        <v>2016</v>
      </c>
      <c r="C9" s="329">
        <v>5</v>
      </c>
      <c r="D9" s="329" t="s">
        <v>290</v>
      </c>
      <c r="E9" s="329">
        <v>0</v>
      </c>
      <c r="F9" s="329">
        <v>0</v>
      </c>
      <c r="G9" s="329" t="s">
        <v>290</v>
      </c>
      <c r="H9" s="329">
        <v>6</v>
      </c>
      <c r="I9" s="98"/>
    </row>
    <row r="10" spans="1:14" ht="14.25" customHeight="1">
      <c r="A10" s="550" t="s">
        <v>52</v>
      </c>
      <c r="B10" s="325">
        <v>2015</v>
      </c>
      <c r="C10" s="329">
        <v>11</v>
      </c>
      <c r="D10" s="329" t="s">
        <v>290</v>
      </c>
      <c r="E10" s="329">
        <v>0</v>
      </c>
      <c r="F10" s="329">
        <v>0</v>
      </c>
      <c r="G10" s="329" t="s">
        <v>290</v>
      </c>
      <c r="H10" s="329">
        <v>13</v>
      </c>
      <c r="I10" s="98"/>
    </row>
    <row r="11" spans="1:14" ht="14.25" customHeight="1">
      <c r="A11" s="550"/>
      <c r="B11" s="325">
        <v>2016</v>
      </c>
      <c r="C11" s="329" t="s">
        <v>290</v>
      </c>
      <c r="D11" s="329">
        <v>0</v>
      </c>
      <c r="E11" s="329">
        <v>0</v>
      </c>
      <c r="F11" s="329" t="s">
        <v>290</v>
      </c>
      <c r="G11" s="329">
        <v>0</v>
      </c>
      <c r="H11" s="329">
        <v>5</v>
      </c>
      <c r="I11" s="98"/>
    </row>
    <row r="12" spans="1:14" ht="14.25" customHeight="1">
      <c r="A12" s="550" t="s">
        <v>35</v>
      </c>
      <c r="B12" s="325">
        <v>2015</v>
      </c>
      <c r="C12" s="329">
        <v>41</v>
      </c>
      <c r="D12" s="329">
        <v>8</v>
      </c>
      <c r="E12" s="329" t="s">
        <v>290</v>
      </c>
      <c r="F12" s="329" t="s">
        <v>290</v>
      </c>
      <c r="G12" s="329">
        <v>0</v>
      </c>
      <c r="H12" s="329">
        <v>52</v>
      </c>
      <c r="I12" s="98"/>
    </row>
    <row r="13" spans="1:14" ht="14.25" customHeight="1">
      <c r="A13" s="550"/>
      <c r="B13" s="325">
        <v>2016</v>
      </c>
      <c r="C13" s="329">
        <v>39</v>
      </c>
      <c r="D13" s="329" t="s">
        <v>290</v>
      </c>
      <c r="E13" s="329">
        <v>0</v>
      </c>
      <c r="F13" s="329">
        <v>0</v>
      </c>
      <c r="G13" s="329" t="s">
        <v>290</v>
      </c>
      <c r="H13" s="329">
        <v>40</v>
      </c>
      <c r="I13" s="98"/>
    </row>
    <row r="14" spans="1:14" ht="14.25" customHeight="1">
      <c r="A14" s="550" t="s">
        <v>42</v>
      </c>
      <c r="B14" s="325">
        <v>2015</v>
      </c>
      <c r="C14" s="329">
        <v>33</v>
      </c>
      <c r="D14" s="329" t="s">
        <v>290</v>
      </c>
      <c r="E14" s="329" t="s">
        <v>290</v>
      </c>
      <c r="F14" s="329" t="s">
        <v>290</v>
      </c>
      <c r="G14" s="329">
        <v>0</v>
      </c>
      <c r="H14" s="329">
        <v>38</v>
      </c>
      <c r="I14" s="98"/>
    </row>
    <row r="15" spans="1:14" ht="14.25" customHeight="1">
      <c r="A15" s="550"/>
      <c r="B15" s="325">
        <v>2016</v>
      </c>
      <c r="C15" s="329">
        <v>31</v>
      </c>
      <c r="D15" s="329" t="s">
        <v>290</v>
      </c>
      <c r="E15" s="329">
        <v>0</v>
      </c>
      <c r="F15" s="329">
        <v>0</v>
      </c>
      <c r="G15" s="329" t="s">
        <v>290</v>
      </c>
      <c r="H15" s="329">
        <v>33</v>
      </c>
      <c r="I15" s="98"/>
    </row>
    <row r="16" spans="1:14" ht="14.25" customHeight="1">
      <c r="A16" s="550" t="s">
        <v>108</v>
      </c>
      <c r="B16" s="325">
        <v>2015</v>
      </c>
      <c r="C16" s="329">
        <v>86</v>
      </c>
      <c r="D16" s="329">
        <v>5</v>
      </c>
      <c r="E16" s="329" t="s">
        <v>290</v>
      </c>
      <c r="F16" s="329" t="s">
        <v>290</v>
      </c>
      <c r="G16" s="329" t="s">
        <v>290</v>
      </c>
      <c r="H16" s="329">
        <v>98</v>
      </c>
      <c r="I16" s="98"/>
    </row>
    <row r="17" spans="1:9" ht="14.25" customHeight="1">
      <c r="A17" s="550"/>
      <c r="B17" s="325">
        <v>2016</v>
      </c>
      <c r="C17" s="329">
        <v>66</v>
      </c>
      <c r="D17" s="329" t="s">
        <v>290</v>
      </c>
      <c r="E17" s="329">
        <v>5</v>
      </c>
      <c r="F17" s="329" t="s">
        <v>290</v>
      </c>
      <c r="G17" s="329" t="s">
        <v>290</v>
      </c>
      <c r="H17" s="329">
        <v>78</v>
      </c>
      <c r="I17" s="98"/>
    </row>
    <row r="18" spans="1:9" ht="14.25" customHeight="1">
      <c r="A18" s="550" t="s">
        <v>38</v>
      </c>
      <c r="B18" s="325">
        <v>2015</v>
      </c>
      <c r="C18" s="329">
        <v>57</v>
      </c>
      <c r="D18" s="329">
        <v>0</v>
      </c>
      <c r="E18" s="329">
        <v>0</v>
      </c>
      <c r="F18" s="329" t="s">
        <v>290</v>
      </c>
      <c r="G18" s="329" t="s">
        <v>290</v>
      </c>
      <c r="H18" s="329">
        <v>58</v>
      </c>
      <c r="I18" s="98"/>
    </row>
    <row r="19" spans="1:9" ht="14.25" customHeight="1">
      <c r="A19" s="550"/>
      <c r="B19" s="325">
        <v>2016</v>
      </c>
      <c r="C19" s="329">
        <v>62</v>
      </c>
      <c r="D19" s="329">
        <v>0</v>
      </c>
      <c r="E19" s="329">
        <v>0</v>
      </c>
      <c r="F19" s="329" t="s">
        <v>290</v>
      </c>
      <c r="G19" s="329" t="s">
        <v>290</v>
      </c>
      <c r="H19" s="329">
        <v>63</v>
      </c>
      <c r="I19" s="98"/>
    </row>
    <row r="20" spans="1:9" ht="14.25" customHeight="1">
      <c r="A20" s="550" t="s">
        <v>34</v>
      </c>
      <c r="B20" s="325">
        <v>2015</v>
      </c>
      <c r="C20" s="329">
        <v>41</v>
      </c>
      <c r="D20" s="329">
        <v>0</v>
      </c>
      <c r="E20" s="329">
        <v>0</v>
      </c>
      <c r="F20" s="329">
        <v>0</v>
      </c>
      <c r="G20" s="329">
        <v>0</v>
      </c>
      <c r="H20" s="329">
        <v>41</v>
      </c>
      <c r="I20" s="98"/>
    </row>
    <row r="21" spans="1:9" ht="14.25" customHeight="1">
      <c r="A21" s="550"/>
      <c r="B21" s="325">
        <v>2016</v>
      </c>
      <c r="C21" s="329">
        <v>41</v>
      </c>
      <c r="D21" s="329">
        <v>0</v>
      </c>
      <c r="E21" s="329">
        <v>0</v>
      </c>
      <c r="F21" s="329" t="s">
        <v>290</v>
      </c>
      <c r="G21" s="329" t="s">
        <v>290</v>
      </c>
      <c r="H21" s="329">
        <v>47</v>
      </c>
      <c r="I21" s="98"/>
    </row>
    <row r="22" spans="1:9" ht="14.25" customHeight="1">
      <c r="A22" s="550" t="s">
        <v>37</v>
      </c>
      <c r="B22" s="325">
        <v>2015</v>
      </c>
      <c r="C22" s="329">
        <v>62</v>
      </c>
      <c r="D22" s="329" t="s">
        <v>290</v>
      </c>
      <c r="E22" s="329">
        <v>0</v>
      </c>
      <c r="F22" s="329">
        <v>0</v>
      </c>
      <c r="G22" s="329" t="s">
        <v>290</v>
      </c>
      <c r="H22" s="329">
        <v>64</v>
      </c>
      <c r="I22" s="98"/>
    </row>
    <row r="23" spans="1:9" ht="14.25" customHeight="1">
      <c r="A23" s="550"/>
      <c r="B23" s="325">
        <v>2016</v>
      </c>
      <c r="C23" s="329">
        <v>47</v>
      </c>
      <c r="D23" s="329" t="s">
        <v>290</v>
      </c>
      <c r="E23" s="329">
        <v>0</v>
      </c>
      <c r="F23" s="329" t="s">
        <v>290</v>
      </c>
      <c r="G23" s="329">
        <v>0</v>
      </c>
      <c r="H23" s="329">
        <v>50</v>
      </c>
      <c r="I23" s="98"/>
    </row>
    <row r="24" spans="1:9" ht="14.25" customHeight="1">
      <c r="A24" s="550" t="s">
        <v>40</v>
      </c>
      <c r="B24" s="325">
        <v>2015</v>
      </c>
      <c r="C24" s="329">
        <v>61</v>
      </c>
      <c r="D24" s="329">
        <v>0</v>
      </c>
      <c r="E24" s="329" t="s">
        <v>290</v>
      </c>
      <c r="F24" s="329" t="s">
        <v>290</v>
      </c>
      <c r="G24" s="329">
        <v>14</v>
      </c>
      <c r="H24" s="329">
        <v>77</v>
      </c>
      <c r="I24" s="98"/>
    </row>
    <row r="25" spans="1:9" ht="14.25" customHeight="1">
      <c r="A25" s="550"/>
      <c r="B25" s="325">
        <v>2016</v>
      </c>
      <c r="C25" s="329">
        <v>60</v>
      </c>
      <c r="D25" s="329" t="s">
        <v>290</v>
      </c>
      <c r="E25" s="329" t="s">
        <v>290</v>
      </c>
      <c r="F25" s="329">
        <v>0</v>
      </c>
      <c r="G25" s="329">
        <v>0</v>
      </c>
      <c r="H25" s="329">
        <v>63</v>
      </c>
      <c r="I25" s="98"/>
    </row>
    <row r="26" spans="1:9" ht="14.25" customHeight="1">
      <c r="A26" s="550" t="s">
        <v>39</v>
      </c>
      <c r="B26" s="325">
        <v>2015</v>
      </c>
      <c r="C26" s="329" t="s">
        <v>290</v>
      </c>
      <c r="D26" s="329">
        <v>0</v>
      </c>
      <c r="E26" s="329">
        <v>0</v>
      </c>
      <c r="F26" s="329">
        <v>0</v>
      </c>
      <c r="G26" s="329" t="s">
        <v>290</v>
      </c>
      <c r="H26" s="329" t="s">
        <v>290</v>
      </c>
      <c r="I26" s="98"/>
    </row>
    <row r="27" spans="1:9" ht="14.25" customHeight="1">
      <c r="A27" s="550"/>
      <c r="B27" s="325">
        <v>2016</v>
      </c>
      <c r="C27" s="329">
        <v>6</v>
      </c>
      <c r="D27" s="329">
        <v>0</v>
      </c>
      <c r="E27" s="329">
        <v>0</v>
      </c>
      <c r="F27" s="329">
        <v>0</v>
      </c>
      <c r="G27" s="329">
        <v>0</v>
      </c>
      <c r="H27" s="329">
        <v>6</v>
      </c>
      <c r="I27" s="98"/>
    </row>
    <row r="28" spans="1:9" ht="14.25" customHeight="1">
      <c r="A28" s="558" t="s">
        <v>45</v>
      </c>
      <c r="B28" s="325">
        <v>2015</v>
      </c>
      <c r="C28" s="390">
        <v>0</v>
      </c>
      <c r="D28" s="390">
        <v>0</v>
      </c>
      <c r="E28" s="390">
        <v>0</v>
      </c>
      <c r="F28" s="390">
        <v>0</v>
      </c>
      <c r="G28" s="390" t="s">
        <v>290</v>
      </c>
      <c r="H28" s="390" t="s">
        <v>290</v>
      </c>
      <c r="I28" s="98"/>
    </row>
    <row r="29" spans="1:9" ht="14.25" customHeight="1">
      <c r="A29" s="559"/>
      <c r="B29" s="325">
        <v>2016</v>
      </c>
      <c r="C29" s="329" t="s">
        <v>290</v>
      </c>
      <c r="D29" s="329">
        <v>0</v>
      </c>
      <c r="E29" s="329">
        <v>0</v>
      </c>
      <c r="F29" s="329" t="s">
        <v>290</v>
      </c>
      <c r="G29" s="329">
        <v>0</v>
      </c>
      <c r="H29" s="329" t="s">
        <v>290</v>
      </c>
      <c r="I29" s="98"/>
    </row>
    <row r="30" spans="1:9" ht="14.25" customHeight="1">
      <c r="A30" s="550" t="s">
        <v>41</v>
      </c>
      <c r="B30" s="325">
        <v>2015</v>
      </c>
      <c r="C30" s="329">
        <v>51</v>
      </c>
      <c r="D30" s="329">
        <v>5</v>
      </c>
      <c r="E30" s="329" t="s">
        <v>290</v>
      </c>
      <c r="F30" s="329" t="s">
        <v>290</v>
      </c>
      <c r="G30" s="329">
        <v>0</v>
      </c>
      <c r="H30" s="329">
        <v>60</v>
      </c>
      <c r="I30" s="98"/>
    </row>
    <row r="31" spans="1:9" ht="14.25" customHeight="1">
      <c r="A31" s="550"/>
      <c r="B31" s="325">
        <v>2016</v>
      </c>
      <c r="C31" s="329">
        <v>49</v>
      </c>
      <c r="D31" s="329" t="s">
        <v>290</v>
      </c>
      <c r="E31" s="329">
        <v>0</v>
      </c>
      <c r="F31" s="329" t="s">
        <v>290</v>
      </c>
      <c r="G31" s="329" t="s">
        <v>290</v>
      </c>
      <c r="H31" s="329">
        <v>51</v>
      </c>
      <c r="I31" s="98"/>
    </row>
    <row r="32" spans="1:9" ht="14.25" customHeight="1">
      <c r="A32" s="550" t="s">
        <v>43</v>
      </c>
      <c r="B32" s="325">
        <v>2015</v>
      </c>
      <c r="C32" s="329" t="s">
        <v>290</v>
      </c>
      <c r="D32" s="329">
        <v>0</v>
      </c>
      <c r="E32" s="329">
        <v>0</v>
      </c>
      <c r="F32" s="329">
        <v>0</v>
      </c>
      <c r="G32" s="329">
        <v>0</v>
      </c>
      <c r="H32" s="329">
        <v>0</v>
      </c>
      <c r="I32" s="98"/>
    </row>
    <row r="33" spans="1:36" ht="14.25" customHeight="1">
      <c r="A33" s="550"/>
      <c r="B33" s="325">
        <v>2016</v>
      </c>
      <c r="C33" s="329" t="s">
        <v>290</v>
      </c>
      <c r="D33" s="329">
        <v>0</v>
      </c>
      <c r="E33" s="329">
        <v>0</v>
      </c>
      <c r="F33" s="329">
        <v>0</v>
      </c>
      <c r="G33" s="329" t="s">
        <v>290</v>
      </c>
      <c r="H33" s="329" t="s">
        <v>290</v>
      </c>
      <c r="I33" s="98"/>
    </row>
    <row r="34" spans="1:36" ht="14.25" customHeight="1">
      <c r="A34" s="556" t="s">
        <v>46</v>
      </c>
      <c r="B34" s="325">
        <v>2015</v>
      </c>
      <c r="C34" s="326">
        <v>487</v>
      </c>
      <c r="D34" s="326">
        <v>23</v>
      </c>
      <c r="E34" s="326">
        <v>7</v>
      </c>
      <c r="F34" s="326">
        <v>8</v>
      </c>
      <c r="G34" s="326">
        <v>20</v>
      </c>
      <c r="H34" s="326">
        <v>545</v>
      </c>
    </row>
    <row r="35" spans="1:36" ht="14.25" customHeight="1">
      <c r="A35" s="557"/>
      <c r="B35" s="325">
        <v>2016</v>
      </c>
      <c r="C35" s="140">
        <v>453</v>
      </c>
      <c r="D35" s="140">
        <v>13</v>
      </c>
      <c r="E35" s="140">
        <v>6</v>
      </c>
      <c r="F35" s="140">
        <v>11</v>
      </c>
      <c r="G35" s="432" t="s">
        <v>290</v>
      </c>
      <c r="H35" s="140">
        <v>487</v>
      </c>
    </row>
    <row r="37" spans="1:36">
      <c r="A37" s="306" t="s">
        <v>121</v>
      </c>
      <c r="B37" s="17"/>
      <c r="C37" s="17"/>
      <c r="D37" s="17"/>
      <c r="E37" s="17"/>
      <c r="F37" s="17"/>
      <c r="G37" s="17"/>
      <c r="H37" s="17"/>
      <c r="I37" s="17"/>
      <c r="J37" s="17"/>
      <c r="K37" s="17"/>
      <c r="L37" s="17"/>
      <c r="AJ37" s="19"/>
    </row>
    <row r="38" spans="1:36" ht="15" customHeight="1">
      <c r="A38" s="481" t="s">
        <v>166</v>
      </c>
      <c r="B38" s="481"/>
      <c r="C38" s="481"/>
      <c r="D38" s="481"/>
      <c r="E38" s="481"/>
      <c r="F38" s="481"/>
      <c r="G38" s="481"/>
      <c r="H38" s="481"/>
      <c r="I38" s="481"/>
      <c r="J38" s="481"/>
      <c r="K38" s="481"/>
      <c r="L38" s="412"/>
      <c r="M38" s="221"/>
      <c r="N38" s="221"/>
      <c r="AJ38" s="19"/>
    </row>
    <row r="39" spans="1:36" ht="27" customHeight="1">
      <c r="A39" s="481" t="s">
        <v>162</v>
      </c>
      <c r="B39" s="481"/>
      <c r="C39" s="481"/>
      <c r="D39" s="481"/>
      <c r="E39" s="481"/>
      <c r="F39" s="481"/>
      <c r="G39" s="481"/>
      <c r="H39" s="481"/>
      <c r="I39" s="481"/>
      <c r="J39" s="481"/>
      <c r="K39" s="481"/>
      <c r="L39" s="413"/>
      <c r="AJ39" s="19"/>
    </row>
    <row r="40" spans="1:36">
      <c r="A40" s="500" t="s">
        <v>225</v>
      </c>
      <c r="B40" s="500"/>
      <c r="C40" s="500"/>
      <c r="D40" s="500"/>
      <c r="E40" s="500"/>
      <c r="F40" s="500"/>
      <c r="G40" s="500"/>
      <c r="H40" s="500"/>
      <c r="I40" s="500"/>
      <c r="J40" s="500"/>
      <c r="K40" s="500"/>
      <c r="L40" s="500"/>
    </row>
    <row r="41" spans="1:36">
      <c r="A41" s="500" t="s">
        <v>161</v>
      </c>
      <c r="B41" s="500"/>
      <c r="C41" s="500"/>
      <c r="D41" s="500"/>
      <c r="E41" s="500"/>
      <c r="F41" s="500"/>
      <c r="G41" s="500"/>
      <c r="H41" s="500"/>
      <c r="I41" s="500"/>
      <c r="J41" s="500"/>
      <c r="K41" s="500"/>
      <c r="L41" s="500"/>
    </row>
    <row r="42" spans="1:36">
      <c r="A42" s="226" t="s">
        <v>311</v>
      </c>
      <c r="B42" s="17"/>
      <c r="C42" s="17"/>
      <c r="D42" s="17"/>
      <c r="E42" s="17"/>
      <c r="F42" s="17"/>
      <c r="G42" s="17"/>
      <c r="H42" s="17"/>
      <c r="I42" s="17"/>
      <c r="J42" s="17"/>
      <c r="K42" s="17"/>
      <c r="L42" s="17"/>
    </row>
    <row r="43" spans="1:36">
      <c r="A43" s="17" t="s">
        <v>316</v>
      </c>
      <c r="B43" s="17"/>
      <c r="C43" s="17"/>
      <c r="D43" s="17"/>
      <c r="E43" s="17"/>
      <c r="F43" s="17"/>
      <c r="G43" s="17"/>
      <c r="H43" s="17"/>
      <c r="I43" s="17"/>
      <c r="J43" s="17"/>
      <c r="K43" s="17"/>
      <c r="L43" s="17"/>
    </row>
    <row r="44" spans="1:36">
      <c r="A44" s="560" t="s">
        <v>302</v>
      </c>
      <c r="B44" s="560"/>
      <c r="C44" s="560"/>
      <c r="D44" s="560"/>
      <c r="E44" s="560"/>
      <c r="F44" s="560"/>
      <c r="G44" s="560"/>
      <c r="H44" s="560"/>
      <c r="I44" s="560"/>
      <c r="J44" s="560"/>
      <c r="K44" s="560"/>
      <c r="L44" s="17"/>
    </row>
    <row r="45" spans="1:36">
      <c r="A45" s="560"/>
      <c r="B45" s="560"/>
      <c r="C45" s="560"/>
      <c r="D45" s="560"/>
      <c r="E45" s="560"/>
      <c r="F45" s="560"/>
      <c r="G45" s="560"/>
      <c r="H45" s="560"/>
      <c r="I45" s="560"/>
      <c r="J45" s="560"/>
      <c r="K45" s="560"/>
      <c r="L45" s="17"/>
    </row>
  </sheetData>
  <mergeCells count="22">
    <mergeCell ref="A44:K45"/>
    <mergeCell ref="A16:A17"/>
    <mergeCell ref="A38:K38"/>
    <mergeCell ref="A39:K39"/>
    <mergeCell ref="A40:L40"/>
    <mergeCell ref="A41:L41"/>
    <mergeCell ref="A2:N2"/>
    <mergeCell ref="C4:H4"/>
    <mergeCell ref="A30:A31"/>
    <mergeCell ref="A32:A33"/>
    <mergeCell ref="A34:A35"/>
    <mergeCell ref="A18:A19"/>
    <mergeCell ref="A20:A21"/>
    <mergeCell ref="A22:A23"/>
    <mergeCell ref="A24:A25"/>
    <mergeCell ref="A26:A27"/>
    <mergeCell ref="A28:A29"/>
    <mergeCell ref="A6:A7"/>
    <mergeCell ref="A8:A9"/>
    <mergeCell ref="A10:A11"/>
    <mergeCell ref="A12:A13"/>
    <mergeCell ref="A14:A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12"/>
  <dimension ref="A1:Q31"/>
  <sheetViews>
    <sheetView showGridLines="0" zoomScaleNormal="100" workbookViewId="0">
      <selection activeCell="D33" sqref="D33"/>
    </sheetView>
  </sheetViews>
  <sheetFormatPr defaultRowHeight="15"/>
  <cols>
    <col min="17" max="17" width="30.42578125" customWidth="1"/>
  </cols>
  <sheetData>
    <row r="1" spans="1:17" ht="12.75" customHeight="1"/>
    <row r="2" spans="1:17" ht="39" customHeight="1">
      <c r="A2" s="483" t="s">
        <v>230</v>
      </c>
      <c r="B2" s="483"/>
      <c r="C2" s="483"/>
      <c r="D2" s="483"/>
      <c r="E2" s="483"/>
      <c r="F2" s="483"/>
      <c r="G2" s="483"/>
      <c r="H2" s="483"/>
      <c r="I2" s="483"/>
      <c r="J2" s="483"/>
      <c r="K2" s="483"/>
      <c r="L2" s="483"/>
      <c r="M2" s="483"/>
      <c r="N2" s="483"/>
    </row>
    <row r="4" spans="1:17" ht="18.75" customHeight="1">
      <c r="Q4" s="3"/>
    </row>
    <row r="5" spans="1:17" ht="18.75" customHeight="1">
      <c r="Q5" s="3"/>
    </row>
    <row r="6" spans="1:17">
      <c r="Q6" s="3"/>
    </row>
    <row r="7" spans="1:17">
      <c r="Q7" s="3"/>
    </row>
    <row r="8" spans="1:17" ht="18.75" customHeight="1">
      <c r="Q8" s="3"/>
    </row>
    <row r="9" spans="1:17" ht="18.75" customHeight="1">
      <c r="Q9" s="3"/>
    </row>
    <row r="10" spans="1:17" ht="18.75" customHeight="1">
      <c r="Q10" s="3"/>
    </row>
    <row r="11" spans="1:17" ht="18.75" customHeight="1">
      <c r="Q11" s="3"/>
    </row>
    <row r="12" spans="1:17" ht="18.75" customHeight="1">
      <c r="Q12" s="3"/>
    </row>
    <row r="13" spans="1:17" ht="18.75" customHeight="1">
      <c r="Q13" s="3"/>
    </row>
    <row r="14" spans="1:17" ht="18.75" customHeight="1">
      <c r="Q14" s="3"/>
    </row>
    <row r="15" spans="1:17" ht="18.75" customHeight="1">
      <c r="Q15" s="3"/>
    </row>
    <row r="16" spans="1:17" ht="18.75" customHeight="1">
      <c r="Q16" s="3"/>
    </row>
    <row r="17" spans="1:17" ht="18.75" customHeight="1">
      <c r="Q17" s="3"/>
    </row>
    <row r="18" spans="1:17" ht="18.75" customHeight="1">
      <c r="Q18" s="3"/>
    </row>
    <row r="19" spans="1:17">
      <c r="Q19" s="3"/>
    </row>
    <row r="20" spans="1:17">
      <c r="Q20" s="3"/>
    </row>
    <row r="21" spans="1:17">
      <c r="Q21" s="3"/>
    </row>
    <row r="27" spans="1:17">
      <c r="A27" s="312" t="s">
        <v>121</v>
      </c>
      <c r="B27" s="418"/>
      <c r="C27" s="418"/>
      <c r="D27" s="418"/>
      <c r="E27" s="418"/>
      <c r="F27" s="418"/>
      <c r="G27" s="418"/>
      <c r="H27" s="418"/>
      <c r="I27" s="418"/>
      <c r="J27" s="418"/>
      <c r="K27" s="418"/>
      <c r="L27" s="418"/>
      <c r="M27" s="418"/>
      <c r="N27" s="418"/>
    </row>
    <row r="28" spans="1:17" ht="15" customHeight="1">
      <c r="A28" s="484" t="s">
        <v>166</v>
      </c>
      <c r="B28" s="484"/>
      <c r="C28" s="484"/>
      <c r="D28" s="484"/>
      <c r="E28" s="484"/>
      <c r="F28" s="484"/>
      <c r="G28" s="484"/>
      <c r="H28" s="484"/>
      <c r="I28" s="484"/>
      <c r="J28" s="484"/>
      <c r="K28" s="484"/>
      <c r="L28" s="484"/>
      <c r="M28" s="484"/>
      <c r="N28" s="484"/>
      <c r="O28" s="13"/>
    </row>
    <row r="29" spans="1:17" ht="40.5" customHeight="1">
      <c r="A29" s="484" t="s">
        <v>167</v>
      </c>
      <c r="B29" s="484"/>
      <c r="C29" s="484"/>
      <c r="D29" s="484"/>
      <c r="E29" s="484"/>
      <c r="F29" s="484"/>
      <c r="G29" s="484"/>
      <c r="H29" s="484"/>
      <c r="I29" s="484"/>
      <c r="J29" s="484"/>
      <c r="K29" s="484"/>
      <c r="L29" s="484"/>
      <c r="M29" s="412"/>
      <c r="N29" s="412"/>
    </row>
    <row r="30" spans="1:17" ht="15" customHeight="1">
      <c r="A30" s="433" t="s">
        <v>309</v>
      </c>
      <c r="B30" s="17"/>
      <c r="C30" s="17"/>
      <c r="D30" s="17"/>
      <c r="E30" s="17"/>
      <c r="F30" s="17"/>
      <c r="G30" s="17"/>
      <c r="H30" s="17"/>
      <c r="I30" s="17"/>
      <c r="J30" s="17"/>
      <c r="K30" s="17"/>
      <c r="L30" s="17"/>
      <c r="M30" s="17"/>
      <c r="N30" s="17"/>
    </row>
    <row r="31" spans="1:17">
      <c r="A31" s="434" t="s">
        <v>317</v>
      </c>
      <c r="B31" s="17"/>
      <c r="C31" s="17"/>
      <c r="D31" s="17"/>
      <c r="E31" s="17"/>
      <c r="F31" s="17"/>
      <c r="G31" s="17"/>
      <c r="H31" s="17"/>
      <c r="I31" s="17"/>
      <c r="J31" s="17"/>
      <c r="K31" s="17"/>
      <c r="L31" s="17"/>
      <c r="M31" s="17"/>
      <c r="N31" s="17"/>
    </row>
  </sheetData>
  <customSheetViews>
    <customSheetView guid="{37EBF6B8-25A0-4EFC-9608-366FD1E6584D}" showGridLines="0">
      <pageMargins left="0.7" right="0.7" top="0.75" bottom="0.75" header="0.3" footer="0.3"/>
      <pageSetup paperSize="9" orientation="portrait" horizontalDpi="90" verticalDpi="90" r:id="rId1"/>
    </customSheetView>
  </customSheetViews>
  <mergeCells count="3">
    <mergeCell ref="A2:N2"/>
    <mergeCell ref="A28:N28"/>
    <mergeCell ref="A29:L29"/>
  </mergeCells>
  <pageMargins left="0.7" right="0.7" top="0.75" bottom="0.75" header="0.3" footer="0.3"/>
  <pageSetup paperSize="9" scale="59" orientation="portrait" r:id="rId2"/>
  <drawing r:id="rId3"/>
</worksheet>
</file>

<file path=xl/worksheets/sheet27.xml><?xml version="1.0" encoding="utf-8"?>
<worksheet xmlns="http://schemas.openxmlformats.org/spreadsheetml/2006/main" xmlns:r="http://schemas.openxmlformats.org/officeDocument/2006/relationships">
  <sheetPr codeName="Sheet13"/>
  <dimension ref="A2:N41"/>
  <sheetViews>
    <sheetView showGridLines="0" workbookViewId="0">
      <selection activeCell="H34" sqref="H34"/>
    </sheetView>
  </sheetViews>
  <sheetFormatPr defaultRowHeight="15"/>
  <cols>
    <col min="1" max="1" width="23.42578125" customWidth="1"/>
  </cols>
  <sheetData>
    <row r="2" spans="1:14" ht="33.75" customHeight="1">
      <c r="A2" s="483" t="s">
        <v>285</v>
      </c>
      <c r="B2" s="483"/>
      <c r="C2" s="483"/>
      <c r="D2" s="483"/>
      <c r="E2" s="483"/>
      <c r="F2" s="483"/>
      <c r="G2" s="483"/>
      <c r="H2" s="483"/>
      <c r="I2" s="483"/>
      <c r="J2" s="483"/>
      <c r="K2" s="483"/>
      <c r="L2" s="483"/>
      <c r="M2" s="483"/>
    </row>
    <row r="4" spans="1:14" ht="17.25" customHeight="1">
      <c r="A4" s="171"/>
      <c r="B4" s="564" t="s">
        <v>48</v>
      </c>
      <c r="C4" s="565"/>
      <c r="D4" s="565"/>
      <c r="E4" s="565"/>
      <c r="F4" s="565"/>
      <c r="G4" s="565"/>
      <c r="H4" s="565"/>
      <c r="I4" s="565"/>
      <c r="J4" s="565"/>
      <c r="K4" s="565"/>
      <c r="L4" s="565"/>
      <c r="M4" s="566"/>
      <c r="N4" s="110"/>
    </row>
    <row r="5" spans="1:14" ht="18.75" customHeight="1">
      <c r="A5" s="172" t="s">
        <v>51</v>
      </c>
      <c r="B5" s="563" t="s">
        <v>106</v>
      </c>
      <c r="C5" s="563"/>
      <c r="D5" s="563" t="s">
        <v>50</v>
      </c>
      <c r="E5" s="563"/>
      <c r="F5" s="563" t="s">
        <v>49</v>
      </c>
      <c r="G5" s="563"/>
      <c r="H5" s="563" t="s">
        <v>105</v>
      </c>
      <c r="I5" s="563"/>
      <c r="J5" s="563" t="s">
        <v>26</v>
      </c>
      <c r="K5" s="563"/>
      <c r="L5" s="563" t="s">
        <v>27</v>
      </c>
      <c r="M5" s="567"/>
      <c r="N5" s="110"/>
    </row>
    <row r="6" spans="1:14" ht="16.5" customHeight="1">
      <c r="A6" s="337" t="s">
        <v>101</v>
      </c>
      <c r="B6" s="329">
        <v>41</v>
      </c>
      <c r="C6" s="338">
        <v>1</v>
      </c>
      <c r="D6" s="329">
        <v>0</v>
      </c>
      <c r="E6" s="330">
        <v>0</v>
      </c>
      <c r="F6" s="329">
        <v>0</v>
      </c>
      <c r="G6" s="330">
        <v>0</v>
      </c>
      <c r="H6" s="329">
        <v>0</v>
      </c>
      <c r="I6" s="330">
        <v>0</v>
      </c>
      <c r="J6" s="329">
        <v>0</v>
      </c>
      <c r="K6" s="330">
        <v>0</v>
      </c>
      <c r="L6" s="329">
        <v>41</v>
      </c>
      <c r="M6" s="330">
        <v>1</v>
      </c>
      <c r="N6" s="110"/>
    </row>
    <row r="7" spans="1:14" ht="16.5" customHeight="1">
      <c r="A7" s="337" t="s">
        <v>33</v>
      </c>
      <c r="B7" s="329">
        <v>5</v>
      </c>
      <c r="C7" s="338">
        <v>0.83333333333333326</v>
      </c>
      <c r="D7" s="329">
        <v>1</v>
      </c>
      <c r="E7" s="330">
        <v>0.16666666666666669</v>
      </c>
      <c r="F7" s="329">
        <v>0</v>
      </c>
      <c r="G7" s="330">
        <v>0</v>
      </c>
      <c r="H7" s="329">
        <v>0</v>
      </c>
      <c r="I7" s="330">
        <v>0</v>
      </c>
      <c r="J7" s="329">
        <v>0</v>
      </c>
      <c r="K7" s="330">
        <v>0</v>
      </c>
      <c r="L7" s="329">
        <v>6</v>
      </c>
      <c r="M7" s="330">
        <v>1</v>
      </c>
      <c r="N7" s="110"/>
    </row>
    <row r="8" spans="1:14" ht="16.5" customHeight="1">
      <c r="A8" s="337" t="s">
        <v>52</v>
      </c>
      <c r="B8" s="329">
        <v>4</v>
      </c>
      <c r="C8" s="338">
        <v>0.8</v>
      </c>
      <c r="D8" s="329">
        <v>0</v>
      </c>
      <c r="E8" s="330">
        <v>0</v>
      </c>
      <c r="F8" s="329">
        <v>0</v>
      </c>
      <c r="G8" s="330">
        <v>0</v>
      </c>
      <c r="H8" s="329">
        <v>1</v>
      </c>
      <c r="I8" s="330">
        <v>0.2</v>
      </c>
      <c r="J8" s="329">
        <v>0</v>
      </c>
      <c r="K8" s="330">
        <v>0</v>
      </c>
      <c r="L8" s="329">
        <v>5</v>
      </c>
      <c r="M8" s="330">
        <v>1</v>
      </c>
      <c r="N8" s="110"/>
    </row>
    <row r="9" spans="1:14" ht="16.5" customHeight="1">
      <c r="A9" s="337" t="s">
        <v>35</v>
      </c>
      <c r="B9" s="329">
        <v>39</v>
      </c>
      <c r="C9" s="338">
        <v>0.97500000000000009</v>
      </c>
      <c r="D9" s="329">
        <v>1</v>
      </c>
      <c r="E9" s="330">
        <v>2.5000000000000001E-2</v>
      </c>
      <c r="F9" s="329">
        <v>0</v>
      </c>
      <c r="G9" s="330">
        <v>0</v>
      </c>
      <c r="H9" s="329">
        <v>0</v>
      </c>
      <c r="I9" s="330">
        <v>0</v>
      </c>
      <c r="J9" s="329">
        <v>0</v>
      </c>
      <c r="K9" s="330">
        <v>0</v>
      </c>
      <c r="L9" s="329">
        <v>40</v>
      </c>
      <c r="M9" s="330">
        <v>1</v>
      </c>
      <c r="N9" s="110"/>
    </row>
    <row r="10" spans="1:14" ht="16.5" customHeight="1">
      <c r="A10" s="337" t="s">
        <v>42</v>
      </c>
      <c r="B10" s="329">
        <v>31</v>
      </c>
      <c r="C10" s="338">
        <v>0.93939393939393934</v>
      </c>
      <c r="D10" s="329">
        <v>2</v>
      </c>
      <c r="E10" s="330">
        <v>6.0606060606060608E-2</v>
      </c>
      <c r="F10" s="329">
        <v>0</v>
      </c>
      <c r="G10" s="330">
        <v>0</v>
      </c>
      <c r="H10" s="329">
        <v>0</v>
      </c>
      <c r="I10" s="330">
        <v>0</v>
      </c>
      <c r="J10" s="329">
        <v>0</v>
      </c>
      <c r="K10" s="330">
        <v>0</v>
      </c>
      <c r="L10" s="329">
        <v>33</v>
      </c>
      <c r="M10" s="330">
        <v>1</v>
      </c>
      <c r="N10" s="110"/>
    </row>
    <row r="11" spans="1:14" ht="16.5" customHeight="1">
      <c r="A11" s="337" t="s">
        <v>36</v>
      </c>
      <c r="B11" s="329">
        <v>66</v>
      </c>
      <c r="C11" s="338">
        <v>0.84615384615384615</v>
      </c>
      <c r="D11" s="329">
        <v>4</v>
      </c>
      <c r="E11" s="330">
        <v>5.1282051282051287E-2</v>
      </c>
      <c r="F11" s="329">
        <v>5</v>
      </c>
      <c r="G11" s="330">
        <v>6.4102564102564111E-2</v>
      </c>
      <c r="H11" s="329">
        <v>1</v>
      </c>
      <c r="I11" s="330">
        <v>1.2820512820512822E-2</v>
      </c>
      <c r="J11" s="329">
        <v>2</v>
      </c>
      <c r="K11" s="330">
        <v>2.5641025641025644E-2</v>
      </c>
      <c r="L11" s="329">
        <v>78</v>
      </c>
      <c r="M11" s="330">
        <v>1</v>
      </c>
      <c r="N11" s="110"/>
    </row>
    <row r="12" spans="1:14" ht="16.5" customHeight="1">
      <c r="A12" s="337" t="s">
        <v>38</v>
      </c>
      <c r="B12" s="329">
        <v>62</v>
      </c>
      <c r="C12" s="338">
        <v>0.98412698412698418</v>
      </c>
      <c r="D12" s="329">
        <v>0</v>
      </c>
      <c r="E12" s="330">
        <v>0</v>
      </c>
      <c r="F12" s="329">
        <v>0</v>
      </c>
      <c r="G12" s="330">
        <v>0</v>
      </c>
      <c r="H12" s="329">
        <v>1</v>
      </c>
      <c r="I12" s="330">
        <v>1.5873015873015872E-2</v>
      </c>
      <c r="J12" s="329">
        <v>0</v>
      </c>
      <c r="K12" s="330">
        <v>0</v>
      </c>
      <c r="L12" s="329">
        <v>63</v>
      </c>
      <c r="M12" s="330">
        <v>1</v>
      </c>
      <c r="N12" s="110"/>
    </row>
    <row r="13" spans="1:14" ht="16.5" customHeight="1">
      <c r="A13" s="337" t="s">
        <v>34</v>
      </c>
      <c r="B13" s="329">
        <v>41</v>
      </c>
      <c r="C13" s="338">
        <v>0.87234042553191482</v>
      </c>
      <c r="D13" s="329">
        <v>0</v>
      </c>
      <c r="E13" s="330">
        <v>0</v>
      </c>
      <c r="F13" s="329">
        <v>0</v>
      </c>
      <c r="G13" s="330">
        <v>0</v>
      </c>
      <c r="H13" s="329">
        <v>4</v>
      </c>
      <c r="I13" s="330">
        <v>8.5106382978723402E-2</v>
      </c>
      <c r="J13" s="329">
        <v>2</v>
      </c>
      <c r="K13" s="330">
        <v>4.2553191489361701E-2</v>
      </c>
      <c r="L13" s="329">
        <v>47</v>
      </c>
      <c r="M13" s="330">
        <v>1</v>
      </c>
      <c r="N13" s="110"/>
    </row>
    <row r="14" spans="1:14" ht="16.5" customHeight="1">
      <c r="A14" s="337" t="s">
        <v>37</v>
      </c>
      <c r="B14" s="329">
        <v>47</v>
      </c>
      <c r="C14" s="338">
        <v>0.94</v>
      </c>
      <c r="D14" s="329">
        <v>2</v>
      </c>
      <c r="E14" s="330">
        <v>0.04</v>
      </c>
      <c r="F14" s="329">
        <v>0</v>
      </c>
      <c r="G14" s="330">
        <v>0</v>
      </c>
      <c r="H14" s="329">
        <v>1</v>
      </c>
      <c r="I14" s="330">
        <v>0.02</v>
      </c>
      <c r="J14" s="329">
        <v>0</v>
      </c>
      <c r="K14" s="330">
        <v>0</v>
      </c>
      <c r="L14" s="329">
        <v>50</v>
      </c>
      <c r="M14" s="330">
        <v>1</v>
      </c>
      <c r="N14" s="110"/>
    </row>
    <row r="15" spans="1:14" ht="16.5" customHeight="1">
      <c r="A15" s="337" t="s">
        <v>40</v>
      </c>
      <c r="B15" s="329">
        <v>60</v>
      </c>
      <c r="C15" s="338">
        <v>0.95238095238095244</v>
      </c>
      <c r="D15" s="329">
        <v>2</v>
      </c>
      <c r="E15" s="330">
        <v>3.1746031746031744E-2</v>
      </c>
      <c r="F15" s="329">
        <v>1</v>
      </c>
      <c r="G15" s="330">
        <v>1.5873015873015872E-2</v>
      </c>
      <c r="H15" s="329">
        <v>0</v>
      </c>
      <c r="I15" s="330">
        <v>0</v>
      </c>
      <c r="J15" s="329">
        <v>0</v>
      </c>
      <c r="K15" s="330">
        <v>0</v>
      </c>
      <c r="L15" s="329">
        <v>63</v>
      </c>
      <c r="M15" s="330">
        <v>1</v>
      </c>
      <c r="N15" s="110"/>
    </row>
    <row r="16" spans="1:14" ht="16.5" customHeight="1">
      <c r="A16" s="337" t="s">
        <v>39</v>
      </c>
      <c r="B16" s="329">
        <v>6</v>
      </c>
      <c r="C16" s="338">
        <v>1</v>
      </c>
      <c r="D16" s="329">
        <v>0</v>
      </c>
      <c r="E16" s="330">
        <v>0</v>
      </c>
      <c r="F16" s="329">
        <v>0</v>
      </c>
      <c r="G16" s="330">
        <v>0</v>
      </c>
      <c r="H16" s="329">
        <v>0</v>
      </c>
      <c r="I16" s="330">
        <v>0</v>
      </c>
      <c r="J16" s="329">
        <v>0</v>
      </c>
      <c r="K16" s="330">
        <v>0</v>
      </c>
      <c r="L16" s="329">
        <v>6</v>
      </c>
      <c r="M16" s="330">
        <v>1</v>
      </c>
      <c r="N16" s="110"/>
    </row>
    <row r="17" spans="1:14" s="347" customFormat="1" ht="16.5" customHeight="1">
      <c r="A17" s="337" t="s">
        <v>45</v>
      </c>
      <c r="B17" s="390">
        <v>1</v>
      </c>
      <c r="C17" s="393">
        <v>0.33333333333333337</v>
      </c>
      <c r="D17" s="390">
        <v>0</v>
      </c>
      <c r="E17" s="392">
        <v>0</v>
      </c>
      <c r="F17" s="390">
        <v>0</v>
      </c>
      <c r="G17" s="392">
        <v>0</v>
      </c>
      <c r="H17" s="390">
        <v>2</v>
      </c>
      <c r="I17" s="392">
        <v>0.66666666666666674</v>
      </c>
      <c r="J17" s="390">
        <v>0</v>
      </c>
      <c r="K17" s="392">
        <v>0</v>
      </c>
      <c r="L17" s="390">
        <v>3</v>
      </c>
      <c r="M17" s="392">
        <v>1</v>
      </c>
      <c r="N17" s="110"/>
    </row>
    <row r="18" spans="1:14" ht="16.5" customHeight="1">
      <c r="A18" s="337" t="s">
        <v>41</v>
      </c>
      <c r="B18" s="329">
        <v>49</v>
      </c>
      <c r="C18" s="338">
        <v>0.96078431372549022</v>
      </c>
      <c r="D18" s="329">
        <v>1</v>
      </c>
      <c r="E18" s="330">
        <v>1.9607843137254902E-2</v>
      </c>
      <c r="F18" s="329">
        <v>0</v>
      </c>
      <c r="G18" s="330">
        <v>0</v>
      </c>
      <c r="H18" s="329">
        <v>1</v>
      </c>
      <c r="I18" s="330">
        <v>1.9607843137254902E-2</v>
      </c>
      <c r="J18" s="329">
        <v>0</v>
      </c>
      <c r="K18" s="330">
        <v>0</v>
      </c>
      <c r="L18" s="329">
        <v>51</v>
      </c>
      <c r="M18" s="330">
        <v>1</v>
      </c>
      <c r="N18" s="110"/>
    </row>
    <row r="19" spans="1:14" s="347" customFormat="1" ht="16.5" customHeight="1">
      <c r="A19" s="337" t="s">
        <v>43</v>
      </c>
      <c r="B19" s="390">
        <v>1</v>
      </c>
      <c r="C19" s="393">
        <v>1</v>
      </c>
      <c r="D19" s="390">
        <v>0</v>
      </c>
      <c r="E19" s="392">
        <v>0</v>
      </c>
      <c r="F19" s="390">
        <v>0</v>
      </c>
      <c r="G19" s="392">
        <v>0</v>
      </c>
      <c r="H19" s="390">
        <v>0</v>
      </c>
      <c r="I19" s="392">
        <v>0</v>
      </c>
      <c r="J19" s="390">
        <v>0</v>
      </c>
      <c r="K19" s="392">
        <v>0</v>
      </c>
      <c r="L19" s="390">
        <v>1</v>
      </c>
      <c r="M19" s="392">
        <v>1</v>
      </c>
      <c r="N19" s="110"/>
    </row>
    <row r="20" spans="1:14" ht="16.5" customHeight="1">
      <c r="A20" s="336" t="s">
        <v>46</v>
      </c>
      <c r="B20" s="329">
        <v>453</v>
      </c>
      <c r="C20" s="338">
        <v>0.93018480492813138</v>
      </c>
      <c r="D20" s="329">
        <v>13</v>
      </c>
      <c r="E20" s="330">
        <v>2.6694045174537984E-2</v>
      </c>
      <c r="F20" s="329">
        <v>6</v>
      </c>
      <c r="G20" s="330">
        <v>1.2320328542094456E-2</v>
      </c>
      <c r="H20" s="329">
        <v>11</v>
      </c>
      <c r="I20" s="330">
        <v>2.2587268993839834E-2</v>
      </c>
      <c r="J20" s="329">
        <v>4</v>
      </c>
      <c r="K20" s="330">
        <v>8.2135523613963042E-3</v>
      </c>
      <c r="L20" s="329">
        <v>487</v>
      </c>
      <c r="M20" s="330">
        <v>1</v>
      </c>
      <c r="N20" s="110"/>
    </row>
    <row r="22" spans="1:14">
      <c r="A22" s="312" t="s">
        <v>121</v>
      </c>
      <c r="B22" s="418"/>
      <c r="C22" s="418"/>
      <c r="D22" s="418"/>
      <c r="E22" s="418"/>
      <c r="F22" s="418"/>
      <c r="G22" s="418"/>
      <c r="H22" s="418"/>
      <c r="I22" s="418"/>
      <c r="J22" s="418"/>
      <c r="K22" s="418"/>
      <c r="L22" s="418"/>
      <c r="M22" s="418"/>
      <c r="N22" s="418"/>
    </row>
    <row r="23" spans="1:14">
      <c r="A23" s="484" t="s">
        <v>166</v>
      </c>
      <c r="B23" s="484"/>
      <c r="C23" s="484"/>
      <c r="D23" s="484"/>
      <c r="E23" s="484"/>
      <c r="F23" s="484"/>
      <c r="G23" s="484"/>
      <c r="H23" s="484"/>
      <c r="I23" s="484"/>
      <c r="J23" s="484"/>
      <c r="K23" s="484"/>
      <c r="L23" s="484"/>
      <c r="M23" s="484"/>
      <c r="N23" s="484"/>
    </row>
    <row r="24" spans="1:14" ht="15" customHeight="1">
      <c r="A24" s="484" t="s">
        <v>167</v>
      </c>
      <c r="B24" s="484"/>
      <c r="C24" s="484"/>
      <c r="D24" s="484"/>
      <c r="E24" s="484"/>
      <c r="F24" s="484"/>
      <c r="G24" s="484"/>
      <c r="H24" s="484"/>
      <c r="I24" s="484"/>
      <c r="J24" s="484"/>
      <c r="K24" s="484"/>
      <c r="L24" s="484"/>
      <c r="M24" s="412"/>
      <c r="N24" s="412"/>
    </row>
    <row r="25" spans="1:14">
      <c r="A25" s="433" t="s">
        <v>309</v>
      </c>
      <c r="B25" s="17"/>
      <c r="C25" s="17"/>
      <c r="D25" s="17"/>
      <c r="E25" s="17"/>
      <c r="F25" s="17"/>
      <c r="G25" s="17"/>
      <c r="H25" s="17"/>
      <c r="I25" s="17"/>
      <c r="J25" s="17"/>
      <c r="K25" s="17"/>
      <c r="L25" s="17"/>
      <c r="M25" s="17"/>
      <c r="N25" s="17"/>
    </row>
    <row r="26" spans="1:14" s="347" customFormat="1">
      <c r="A26" s="434" t="s">
        <v>317</v>
      </c>
      <c r="B26" s="17"/>
      <c r="C26" s="17"/>
      <c r="D26" s="17"/>
      <c r="E26" s="17"/>
      <c r="F26" s="17"/>
      <c r="G26" s="17"/>
      <c r="H26" s="17"/>
      <c r="I26" s="17"/>
      <c r="J26" s="17"/>
      <c r="K26" s="17"/>
      <c r="L26" s="17"/>
      <c r="M26" s="17"/>
      <c r="N26" s="17"/>
    </row>
    <row r="27" spans="1:14">
      <c r="A27" s="560" t="s">
        <v>291</v>
      </c>
      <c r="B27" s="560"/>
      <c r="C27" s="560"/>
      <c r="D27" s="560"/>
      <c r="E27" s="560"/>
      <c r="F27" s="560"/>
      <c r="G27" s="560"/>
      <c r="H27" s="560"/>
      <c r="I27" s="17"/>
      <c r="J27" s="17"/>
      <c r="K27" s="17"/>
      <c r="L27" s="17"/>
      <c r="M27" s="17"/>
      <c r="N27" s="17"/>
    </row>
    <row r="28" spans="1:14">
      <c r="A28" s="560"/>
      <c r="B28" s="560"/>
      <c r="C28" s="560"/>
      <c r="D28" s="560"/>
      <c r="E28" s="560"/>
      <c r="F28" s="560"/>
      <c r="G28" s="560"/>
      <c r="H28" s="560"/>
      <c r="I28" s="17"/>
      <c r="J28" s="17"/>
      <c r="K28" s="17"/>
      <c r="L28" s="17"/>
      <c r="M28" s="17"/>
      <c r="N28" s="17"/>
    </row>
    <row r="38" spans="5:6">
      <c r="E38" s="411"/>
      <c r="F38" s="411"/>
    </row>
    <row r="39" spans="5:6">
      <c r="E39" s="411"/>
      <c r="F39" s="411"/>
    </row>
    <row r="40" spans="5:6">
      <c r="E40" s="411"/>
      <c r="F40" s="411"/>
    </row>
    <row r="41" spans="5:6">
      <c r="E41" s="411"/>
      <c r="F41" s="411"/>
    </row>
  </sheetData>
  <customSheetViews>
    <customSheetView guid="{37EBF6B8-25A0-4EFC-9608-366FD1E6584D}" showGridLines="0">
      <selection activeCell="P6" sqref="P6"/>
      <pageMargins left="0.7" right="0.7" top="0.75" bottom="0.75" header="0.3" footer="0.3"/>
    </customSheetView>
  </customSheetViews>
  <mergeCells count="11">
    <mergeCell ref="A23:N23"/>
    <mergeCell ref="A24:L24"/>
    <mergeCell ref="A27:H28"/>
    <mergeCell ref="A2:M2"/>
    <mergeCell ref="B5:C5"/>
    <mergeCell ref="B4:M4"/>
    <mergeCell ref="D5:E5"/>
    <mergeCell ref="F5:G5"/>
    <mergeCell ref="H5:I5"/>
    <mergeCell ref="J5:K5"/>
    <mergeCell ref="L5:M5"/>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30"/>
  <dimension ref="A2:N42"/>
  <sheetViews>
    <sheetView showGridLines="0" workbookViewId="0">
      <selection activeCell="A27" sqref="A27:H28"/>
    </sheetView>
  </sheetViews>
  <sheetFormatPr defaultRowHeight="15"/>
  <cols>
    <col min="1" max="1" width="23.42578125" style="347" customWidth="1"/>
    <col min="2" max="7" width="12.7109375" style="347" customWidth="1"/>
    <col min="8" max="16384" width="9.140625" style="347"/>
  </cols>
  <sheetData>
    <row r="2" spans="1:13" ht="33.75" customHeight="1">
      <c r="A2" s="483" t="s">
        <v>310</v>
      </c>
      <c r="B2" s="483"/>
      <c r="C2" s="483"/>
      <c r="D2" s="483"/>
      <c r="E2" s="483"/>
      <c r="F2" s="483"/>
      <c r="G2" s="483"/>
      <c r="H2" s="483"/>
      <c r="I2" s="483"/>
      <c r="J2" s="483"/>
      <c r="K2" s="483"/>
      <c r="L2" s="483"/>
      <c r="M2" s="483"/>
    </row>
    <row r="4" spans="1:13" ht="17.25" customHeight="1">
      <c r="A4" s="171"/>
      <c r="B4" s="564" t="s">
        <v>48</v>
      </c>
      <c r="C4" s="565"/>
      <c r="D4" s="565"/>
      <c r="E4" s="565"/>
      <c r="F4" s="565"/>
      <c r="G4" s="565"/>
      <c r="H4" s="110"/>
    </row>
    <row r="5" spans="1:13" ht="18.75" customHeight="1">
      <c r="A5" s="172" t="s">
        <v>51</v>
      </c>
      <c r="B5" s="435" t="s">
        <v>106</v>
      </c>
      <c r="C5" s="435" t="s">
        <v>50</v>
      </c>
      <c r="D5" s="435" t="s">
        <v>49</v>
      </c>
      <c r="E5" s="435" t="s">
        <v>105</v>
      </c>
      <c r="F5" s="435" t="s">
        <v>26</v>
      </c>
      <c r="G5" s="435" t="s">
        <v>27</v>
      </c>
      <c r="H5" s="110"/>
    </row>
    <row r="6" spans="1:13" ht="16.5" customHeight="1">
      <c r="A6" s="337" t="s">
        <v>101</v>
      </c>
      <c r="B6" s="329">
        <v>41</v>
      </c>
      <c r="C6" s="329">
        <v>0</v>
      </c>
      <c r="D6" s="329">
        <v>0</v>
      </c>
      <c r="E6" s="329">
        <v>0</v>
      </c>
      <c r="F6" s="329">
        <v>0</v>
      </c>
      <c r="G6" s="329">
        <v>41</v>
      </c>
      <c r="H6" s="110"/>
    </row>
    <row r="7" spans="1:13" ht="16.5" customHeight="1">
      <c r="A7" s="337" t="s">
        <v>33</v>
      </c>
      <c r="B7" s="329">
        <v>5</v>
      </c>
      <c r="C7" s="329" t="s">
        <v>290</v>
      </c>
      <c r="D7" s="329">
        <v>0</v>
      </c>
      <c r="E7" s="329">
        <v>0</v>
      </c>
      <c r="F7" s="329" t="s">
        <v>290</v>
      </c>
      <c r="G7" s="329">
        <v>6</v>
      </c>
      <c r="H7" s="110"/>
    </row>
    <row r="8" spans="1:13" ht="16.5" customHeight="1">
      <c r="A8" s="337" t="s">
        <v>52</v>
      </c>
      <c r="B8" s="329" t="s">
        <v>290</v>
      </c>
      <c r="C8" s="329">
        <v>0</v>
      </c>
      <c r="D8" s="329">
        <v>0</v>
      </c>
      <c r="E8" s="329" t="s">
        <v>290</v>
      </c>
      <c r="F8" s="329">
        <v>0</v>
      </c>
      <c r="G8" s="329">
        <v>5</v>
      </c>
      <c r="H8" s="110"/>
    </row>
    <row r="9" spans="1:13" ht="16.5" customHeight="1">
      <c r="A9" s="337" t="s">
        <v>35</v>
      </c>
      <c r="B9" s="329">
        <v>39</v>
      </c>
      <c r="C9" s="329" t="s">
        <v>290</v>
      </c>
      <c r="D9" s="329">
        <v>0</v>
      </c>
      <c r="E9" s="329">
        <v>0</v>
      </c>
      <c r="F9" s="329" t="s">
        <v>290</v>
      </c>
      <c r="G9" s="329">
        <v>40</v>
      </c>
      <c r="H9" s="110"/>
    </row>
    <row r="10" spans="1:13" ht="16.5" customHeight="1">
      <c r="A10" s="337" t="s">
        <v>42</v>
      </c>
      <c r="B10" s="329">
        <v>31</v>
      </c>
      <c r="C10" s="329" t="s">
        <v>290</v>
      </c>
      <c r="D10" s="329">
        <v>0</v>
      </c>
      <c r="E10" s="329">
        <v>0</v>
      </c>
      <c r="F10" s="329" t="s">
        <v>290</v>
      </c>
      <c r="G10" s="329">
        <v>33</v>
      </c>
      <c r="H10" s="110"/>
    </row>
    <row r="11" spans="1:13" ht="16.5" customHeight="1">
      <c r="A11" s="337" t="s">
        <v>36</v>
      </c>
      <c r="B11" s="329">
        <v>66</v>
      </c>
      <c r="C11" s="329" t="s">
        <v>290</v>
      </c>
      <c r="D11" s="329">
        <v>5</v>
      </c>
      <c r="E11" s="329" t="s">
        <v>290</v>
      </c>
      <c r="F11" s="329" t="s">
        <v>290</v>
      </c>
      <c r="G11" s="329">
        <v>78</v>
      </c>
      <c r="H11" s="110"/>
    </row>
    <row r="12" spans="1:13" ht="16.5" customHeight="1">
      <c r="A12" s="337" t="s">
        <v>38</v>
      </c>
      <c r="B12" s="329">
        <v>62</v>
      </c>
      <c r="C12" s="329">
        <v>0</v>
      </c>
      <c r="D12" s="329">
        <v>0</v>
      </c>
      <c r="E12" s="329" t="s">
        <v>290</v>
      </c>
      <c r="F12" s="329" t="s">
        <v>290</v>
      </c>
      <c r="G12" s="329">
        <v>63</v>
      </c>
      <c r="H12" s="110"/>
    </row>
    <row r="13" spans="1:13" ht="16.5" customHeight="1">
      <c r="A13" s="337" t="s">
        <v>34</v>
      </c>
      <c r="B13" s="329">
        <v>41</v>
      </c>
      <c r="C13" s="329">
        <v>0</v>
      </c>
      <c r="D13" s="329">
        <v>0</v>
      </c>
      <c r="E13" s="329" t="s">
        <v>290</v>
      </c>
      <c r="F13" s="329" t="s">
        <v>290</v>
      </c>
      <c r="G13" s="329">
        <v>47</v>
      </c>
      <c r="H13" s="110"/>
    </row>
    <row r="14" spans="1:13" ht="16.5" customHeight="1">
      <c r="A14" s="337" t="s">
        <v>37</v>
      </c>
      <c r="B14" s="329">
        <v>47</v>
      </c>
      <c r="C14" s="329" t="s">
        <v>290</v>
      </c>
      <c r="D14" s="329">
        <v>0</v>
      </c>
      <c r="E14" s="329" t="s">
        <v>290</v>
      </c>
      <c r="F14" s="329">
        <v>0</v>
      </c>
      <c r="G14" s="329">
        <v>50</v>
      </c>
      <c r="H14" s="110"/>
    </row>
    <row r="15" spans="1:13" ht="16.5" customHeight="1">
      <c r="A15" s="337" t="s">
        <v>40</v>
      </c>
      <c r="B15" s="329">
        <v>60</v>
      </c>
      <c r="C15" s="329" t="s">
        <v>290</v>
      </c>
      <c r="D15" s="329" t="s">
        <v>290</v>
      </c>
      <c r="E15" s="329">
        <v>0</v>
      </c>
      <c r="F15" s="329">
        <v>0</v>
      </c>
      <c r="G15" s="329">
        <v>63</v>
      </c>
      <c r="H15" s="110"/>
    </row>
    <row r="16" spans="1:13" ht="16.5" customHeight="1">
      <c r="A16" s="337" t="s">
        <v>39</v>
      </c>
      <c r="B16" s="329">
        <v>6</v>
      </c>
      <c r="C16" s="329">
        <v>0</v>
      </c>
      <c r="D16" s="329">
        <v>0</v>
      </c>
      <c r="E16" s="329">
        <v>0</v>
      </c>
      <c r="F16" s="329">
        <v>0</v>
      </c>
      <c r="G16" s="329">
        <v>6</v>
      </c>
      <c r="H16" s="110"/>
    </row>
    <row r="17" spans="1:14" ht="16.5" customHeight="1">
      <c r="A17" s="337" t="s">
        <v>45</v>
      </c>
      <c r="B17" s="390" t="s">
        <v>290</v>
      </c>
      <c r="C17" s="390">
        <v>0</v>
      </c>
      <c r="D17" s="390">
        <v>0</v>
      </c>
      <c r="E17" s="390" t="s">
        <v>290</v>
      </c>
      <c r="F17" s="390">
        <v>0</v>
      </c>
      <c r="G17" s="390" t="s">
        <v>290</v>
      </c>
      <c r="H17" s="110"/>
    </row>
    <row r="18" spans="1:14" ht="16.5" customHeight="1">
      <c r="A18" s="337" t="s">
        <v>41</v>
      </c>
      <c r="B18" s="329">
        <v>49</v>
      </c>
      <c r="C18" s="329" t="s">
        <v>290</v>
      </c>
      <c r="D18" s="329" t="s">
        <v>290</v>
      </c>
      <c r="E18" s="329" t="s">
        <v>290</v>
      </c>
      <c r="F18" s="329" t="s">
        <v>290</v>
      </c>
      <c r="G18" s="329">
        <v>51</v>
      </c>
      <c r="H18" s="110"/>
    </row>
    <row r="19" spans="1:14" ht="16.5" customHeight="1">
      <c r="A19" s="337" t="s">
        <v>43</v>
      </c>
      <c r="B19" s="390" t="s">
        <v>290</v>
      </c>
      <c r="C19" s="390">
        <v>0</v>
      </c>
      <c r="D19" s="390">
        <v>0</v>
      </c>
      <c r="E19" s="390">
        <v>0</v>
      </c>
      <c r="F19" s="390" t="s">
        <v>290</v>
      </c>
      <c r="G19" s="390" t="s">
        <v>290</v>
      </c>
      <c r="H19" s="110"/>
    </row>
    <row r="20" spans="1:14" ht="16.5" customHeight="1">
      <c r="A20" s="336" t="s">
        <v>46</v>
      </c>
      <c r="B20" s="329">
        <v>453</v>
      </c>
      <c r="C20" s="329">
        <v>13</v>
      </c>
      <c r="D20" s="329">
        <v>6</v>
      </c>
      <c r="E20" s="329">
        <v>11</v>
      </c>
      <c r="F20" s="329" t="s">
        <v>290</v>
      </c>
      <c r="G20" s="329">
        <v>487</v>
      </c>
      <c r="H20" s="110"/>
    </row>
    <row r="22" spans="1:14">
      <c r="A22" s="312" t="s">
        <v>121</v>
      </c>
      <c r="B22" s="418"/>
      <c r="C22" s="418"/>
      <c r="D22" s="418"/>
      <c r="E22" s="418"/>
      <c r="F22" s="418"/>
      <c r="G22" s="418"/>
      <c r="H22" s="418"/>
      <c r="I22" s="418"/>
      <c r="J22" s="418"/>
      <c r="K22" s="418"/>
      <c r="L22" s="418"/>
      <c r="M22" s="418"/>
      <c r="N22" s="418"/>
    </row>
    <row r="23" spans="1:14">
      <c r="A23" s="484" t="s">
        <v>166</v>
      </c>
      <c r="B23" s="484"/>
      <c r="C23" s="484"/>
      <c r="D23" s="484"/>
      <c r="E23" s="484"/>
      <c r="F23" s="484"/>
      <c r="G23" s="484"/>
      <c r="H23" s="484"/>
      <c r="I23" s="484"/>
      <c r="J23" s="484"/>
      <c r="K23" s="484"/>
      <c r="L23" s="484"/>
      <c r="M23" s="484"/>
      <c r="N23" s="484"/>
    </row>
    <row r="24" spans="1:14" ht="27.75" customHeight="1">
      <c r="A24" s="484" t="s">
        <v>167</v>
      </c>
      <c r="B24" s="484"/>
      <c r="C24" s="484"/>
      <c r="D24" s="484"/>
      <c r="E24" s="484"/>
      <c r="F24" s="484"/>
      <c r="G24" s="484"/>
      <c r="H24" s="484"/>
      <c r="I24" s="484"/>
      <c r="J24" s="484"/>
      <c r="K24" s="484"/>
      <c r="L24" s="484"/>
      <c r="M24" s="412"/>
      <c r="N24" s="412"/>
    </row>
    <row r="25" spans="1:14" ht="14.25" customHeight="1">
      <c r="A25" s="433" t="s">
        <v>309</v>
      </c>
      <c r="B25" s="17"/>
      <c r="C25" s="17"/>
      <c r="D25" s="17"/>
      <c r="E25" s="17"/>
      <c r="F25" s="17"/>
      <c r="G25" s="17"/>
      <c r="H25" s="17"/>
      <c r="I25" s="17"/>
      <c r="J25" s="17"/>
      <c r="K25" s="17"/>
      <c r="L25" s="17"/>
      <c r="M25" s="17"/>
      <c r="N25" s="17"/>
    </row>
    <row r="26" spans="1:14" ht="14.25" customHeight="1">
      <c r="A26" s="434" t="s">
        <v>317</v>
      </c>
      <c r="B26" s="17"/>
      <c r="C26" s="17"/>
      <c r="D26" s="17"/>
      <c r="E26" s="17"/>
      <c r="F26" s="17"/>
      <c r="G26" s="17"/>
      <c r="H26" s="17"/>
      <c r="I26" s="17"/>
      <c r="J26" s="17"/>
      <c r="K26" s="17"/>
      <c r="L26" s="17"/>
      <c r="M26" s="17"/>
      <c r="N26" s="17"/>
    </row>
    <row r="27" spans="1:14">
      <c r="A27" s="560" t="s">
        <v>291</v>
      </c>
      <c r="B27" s="560"/>
      <c r="C27" s="560"/>
      <c r="D27" s="560"/>
      <c r="E27" s="560"/>
      <c r="F27" s="560"/>
      <c r="G27" s="560"/>
      <c r="H27" s="560"/>
      <c r="I27" s="17"/>
      <c r="J27" s="17"/>
      <c r="K27" s="17"/>
      <c r="L27" s="17"/>
      <c r="M27" s="17"/>
      <c r="N27" s="17"/>
    </row>
    <row r="28" spans="1:14">
      <c r="A28" s="560"/>
      <c r="B28" s="560"/>
      <c r="C28" s="560"/>
      <c r="D28" s="560"/>
      <c r="E28" s="560"/>
      <c r="F28" s="560"/>
      <c r="G28" s="560"/>
      <c r="H28" s="560"/>
      <c r="I28" s="17"/>
      <c r="J28" s="17"/>
      <c r="K28" s="17"/>
      <c r="L28" s="17"/>
      <c r="M28" s="17"/>
      <c r="N28" s="17"/>
    </row>
    <row r="39" spans="5:6">
      <c r="E39" s="411"/>
      <c r="F39" s="411"/>
    </row>
    <row r="40" spans="5:6">
      <c r="E40" s="411"/>
      <c r="F40" s="411"/>
    </row>
    <row r="41" spans="5:6">
      <c r="E41" s="411"/>
      <c r="F41" s="411"/>
    </row>
    <row r="42" spans="5:6">
      <c r="E42" s="411"/>
      <c r="F42" s="411"/>
    </row>
  </sheetData>
  <mergeCells count="5">
    <mergeCell ref="A23:N23"/>
    <mergeCell ref="A24:L24"/>
    <mergeCell ref="A27:H28"/>
    <mergeCell ref="B4:G4"/>
    <mergeCell ref="A2:M2"/>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14"/>
  <dimension ref="A2:AB43"/>
  <sheetViews>
    <sheetView showGridLines="0" zoomScaleNormal="100" zoomScaleSheetLayoutView="75" workbookViewId="0">
      <selection activeCell="I33" sqref="I33"/>
    </sheetView>
  </sheetViews>
  <sheetFormatPr defaultRowHeight="15"/>
  <cols>
    <col min="16" max="16" width="27" customWidth="1"/>
    <col min="17" max="19" width="16.42578125" customWidth="1"/>
  </cols>
  <sheetData>
    <row r="2" spans="1:28" ht="33" customHeight="1">
      <c r="A2" s="483" t="s">
        <v>232</v>
      </c>
      <c r="B2" s="483"/>
      <c r="C2" s="483"/>
      <c r="D2" s="483"/>
      <c r="E2" s="483"/>
      <c r="F2" s="483"/>
      <c r="G2" s="483"/>
      <c r="H2" s="483"/>
      <c r="I2" s="483"/>
      <c r="J2" s="483"/>
      <c r="K2" s="483"/>
      <c r="L2" s="483"/>
      <c r="M2" s="483"/>
      <c r="N2" s="503"/>
      <c r="O2" s="503"/>
      <c r="P2" s="3"/>
      <c r="Q2" s="3"/>
      <c r="R2" s="3"/>
      <c r="S2" s="3"/>
      <c r="T2" s="3"/>
      <c r="U2" s="3"/>
      <c r="V2" s="3"/>
      <c r="W2" s="3"/>
      <c r="X2" s="3"/>
      <c r="Y2" s="3"/>
      <c r="Z2" s="3"/>
    </row>
    <row r="3" spans="1:28">
      <c r="N3" s="3"/>
      <c r="O3" s="3"/>
      <c r="P3" s="3"/>
      <c r="Q3" s="3"/>
      <c r="R3" s="3"/>
      <c r="S3" s="3"/>
      <c r="T3" s="3"/>
      <c r="U3" s="3"/>
      <c r="V3" s="3"/>
      <c r="W3" s="3"/>
      <c r="X3" s="3"/>
      <c r="Y3" s="3"/>
      <c r="Z3" s="3"/>
    </row>
    <row r="4" spans="1:28" ht="26.25" customHeight="1">
      <c r="N4" s="3"/>
      <c r="O4" s="3"/>
      <c r="P4" s="198"/>
      <c r="Q4" s="199"/>
      <c r="R4" s="199"/>
      <c r="S4" s="199"/>
      <c r="T4" s="200"/>
      <c r="U4" s="200"/>
      <c r="V4" s="200"/>
      <c r="W4" s="200"/>
      <c r="X4" s="3"/>
      <c r="Y4" s="3"/>
      <c r="Z4" s="3"/>
    </row>
    <row r="5" spans="1:28">
      <c r="N5" s="3"/>
      <c r="O5" s="3"/>
      <c r="P5" s="201"/>
      <c r="Q5" s="199"/>
      <c r="R5" s="199"/>
      <c r="S5" s="199"/>
      <c r="T5" s="200"/>
      <c r="U5" s="200"/>
      <c r="V5" s="200"/>
      <c r="W5" s="200"/>
      <c r="X5" s="3"/>
      <c r="Y5" s="3"/>
      <c r="Z5" s="3"/>
      <c r="AA5" s="3"/>
      <c r="AB5" s="3"/>
    </row>
    <row r="6" spans="1:28" ht="18" customHeight="1">
      <c r="N6" s="3"/>
      <c r="O6" s="3"/>
      <c r="P6" s="202"/>
      <c r="Q6" s="203"/>
      <c r="R6" s="203"/>
      <c r="S6" s="203"/>
      <c r="T6" s="203"/>
      <c r="U6" s="203"/>
      <c r="V6" s="203"/>
      <c r="W6" s="203"/>
      <c r="X6" s="3"/>
      <c r="Y6" s="3"/>
      <c r="Z6" s="3"/>
      <c r="AA6" s="3"/>
      <c r="AB6" s="3"/>
    </row>
    <row r="7" spans="1:28" ht="18" customHeight="1">
      <c r="N7" s="3"/>
      <c r="O7" s="3"/>
      <c r="P7" s="202"/>
      <c r="Q7" s="203"/>
      <c r="R7" s="203"/>
      <c r="S7" s="204"/>
      <c r="T7" s="200"/>
      <c r="U7" s="200"/>
      <c r="V7" s="200"/>
      <c r="W7" s="200"/>
      <c r="X7" s="3"/>
      <c r="Y7" s="3"/>
      <c r="Z7" s="3"/>
      <c r="AA7" s="3"/>
      <c r="AB7" s="3"/>
    </row>
    <row r="8" spans="1:28" ht="18" customHeight="1">
      <c r="N8" s="3"/>
      <c r="O8" s="3"/>
      <c r="P8" s="202"/>
      <c r="Q8" s="203"/>
      <c r="R8" s="203"/>
      <c r="S8" s="203"/>
      <c r="T8" s="203"/>
      <c r="U8" s="203"/>
      <c r="V8" s="203"/>
      <c r="W8" s="203"/>
      <c r="X8" s="3"/>
      <c r="Y8" s="3"/>
      <c r="Z8" s="3"/>
      <c r="AA8" s="3"/>
      <c r="AB8" s="3"/>
    </row>
    <row r="9" spans="1:28" ht="18" customHeight="1">
      <c r="N9" s="3"/>
      <c r="O9" s="3"/>
      <c r="P9" s="202"/>
      <c r="Q9" s="203"/>
      <c r="R9" s="203"/>
      <c r="S9" s="203"/>
      <c r="T9" s="203"/>
      <c r="U9" s="203"/>
      <c r="V9" s="203"/>
      <c r="W9" s="203"/>
      <c r="X9" s="3"/>
      <c r="Y9" s="3"/>
      <c r="Z9" s="3"/>
      <c r="AA9" s="3"/>
      <c r="AB9" s="3"/>
    </row>
    <row r="10" spans="1:28" ht="18" customHeight="1">
      <c r="N10" s="3"/>
      <c r="O10" s="3"/>
      <c r="P10" s="202"/>
      <c r="Q10" s="203"/>
      <c r="R10" s="203"/>
      <c r="S10" s="203"/>
      <c r="T10" s="203"/>
      <c r="U10" s="203"/>
      <c r="V10" s="203"/>
      <c r="W10" s="203"/>
      <c r="X10" s="3"/>
      <c r="Y10" s="3"/>
      <c r="Z10" s="3"/>
      <c r="AA10" s="3"/>
      <c r="AB10" s="3"/>
    </row>
    <row r="11" spans="1:28" ht="18" customHeight="1">
      <c r="N11" s="3"/>
      <c r="O11" s="3"/>
      <c r="P11" s="202"/>
      <c r="Q11" s="203"/>
      <c r="R11" s="203"/>
      <c r="S11" s="203"/>
      <c r="T11" s="203"/>
      <c r="U11" s="203"/>
      <c r="V11" s="203"/>
      <c r="W11" s="203"/>
      <c r="X11" s="3"/>
      <c r="Y11" s="3"/>
      <c r="Z11" s="3"/>
      <c r="AA11" s="3"/>
      <c r="AB11" s="3"/>
    </row>
    <row r="12" spans="1:28" ht="18" customHeight="1">
      <c r="N12" s="3"/>
      <c r="O12" s="3"/>
      <c r="P12" s="202"/>
      <c r="Q12" s="203"/>
      <c r="R12" s="203"/>
      <c r="S12" s="203"/>
      <c r="T12" s="203"/>
      <c r="U12" s="203"/>
      <c r="V12" s="203"/>
      <c r="W12" s="203"/>
      <c r="X12" s="3"/>
      <c r="Y12" s="3"/>
      <c r="Z12" s="3"/>
      <c r="AA12" s="3"/>
      <c r="AB12" s="3"/>
    </row>
    <row r="13" spans="1:28" ht="18" customHeight="1">
      <c r="N13" s="3"/>
      <c r="O13" s="3"/>
      <c r="P13" s="202"/>
      <c r="Q13" s="203"/>
      <c r="R13" s="203"/>
      <c r="S13" s="203"/>
      <c r="T13" s="203"/>
      <c r="U13" s="203"/>
      <c r="V13" s="203"/>
      <c r="W13" s="203"/>
      <c r="X13" s="3"/>
      <c r="Y13" s="3"/>
      <c r="Z13" s="3"/>
      <c r="AA13" s="3"/>
      <c r="AB13" s="3"/>
    </row>
    <row r="14" spans="1:28" ht="18" customHeight="1">
      <c r="N14" s="3"/>
      <c r="O14" s="3"/>
      <c r="P14" s="202"/>
      <c r="Q14" s="203"/>
      <c r="R14" s="203"/>
      <c r="S14" s="203"/>
      <c r="T14" s="203"/>
      <c r="U14" s="203"/>
      <c r="V14" s="203"/>
      <c r="W14" s="203"/>
      <c r="X14" s="3"/>
      <c r="Y14" s="3"/>
      <c r="Z14" s="3"/>
      <c r="AA14" s="3"/>
      <c r="AB14" s="3"/>
    </row>
    <row r="15" spans="1:28" ht="18" customHeight="1">
      <c r="N15" s="3"/>
      <c r="O15" s="3"/>
      <c r="P15" s="202"/>
      <c r="Q15" s="203"/>
      <c r="R15" s="203"/>
      <c r="S15" s="203"/>
      <c r="T15" s="203"/>
      <c r="U15" s="203"/>
      <c r="V15" s="203"/>
      <c r="W15" s="203"/>
      <c r="X15" s="3"/>
      <c r="Y15" s="3"/>
      <c r="Z15" s="3"/>
      <c r="AA15" s="3"/>
      <c r="AB15" s="3"/>
    </row>
    <row r="16" spans="1:28" ht="18" customHeight="1">
      <c r="N16" s="3"/>
      <c r="O16" s="3"/>
      <c r="P16" s="202"/>
      <c r="Q16" s="203"/>
      <c r="R16" s="203"/>
      <c r="S16" s="203"/>
      <c r="T16" s="203"/>
      <c r="U16" s="203"/>
      <c r="V16" s="203"/>
      <c r="W16" s="203"/>
      <c r="X16" s="3"/>
      <c r="Y16" s="3"/>
      <c r="Z16" s="3"/>
      <c r="AA16" s="3"/>
      <c r="AB16" s="3"/>
    </row>
    <row r="17" spans="1:28" ht="18" customHeight="1">
      <c r="N17" s="3"/>
      <c r="O17" s="3"/>
      <c r="P17" s="202"/>
      <c r="Q17" s="203"/>
      <c r="R17" s="203"/>
      <c r="S17" s="203"/>
      <c r="T17" s="203"/>
      <c r="U17" s="203"/>
      <c r="V17" s="203"/>
      <c r="W17" s="203"/>
      <c r="X17" s="3"/>
      <c r="Y17" s="3"/>
      <c r="Z17" s="3"/>
      <c r="AA17" s="3"/>
      <c r="AB17" s="3"/>
    </row>
    <row r="18" spans="1:28" ht="18" customHeight="1">
      <c r="N18" s="3"/>
      <c r="O18" s="3"/>
      <c r="P18" s="202"/>
      <c r="Q18" s="203"/>
      <c r="R18" s="203"/>
      <c r="S18" s="203"/>
      <c r="T18" s="203"/>
      <c r="U18" s="203"/>
      <c r="V18" s="203"/>
      <c r="W18" s="203"/>
      <c r="X18" s="3"/>
      <c r="Y18" s="3"/>
      <c r="Z18" s="3"/>
      <c r="AA18" s="3"/>
      <c r="AB18" s="3"/>
    </row>
    <row r="19" spans="1:28">
      <c r="N19" s="3"/>
      <c r="O19" s="3"/>
      <c r="P19" s="202"/>
      <c r="Q19" s="203"/>
      <c r="R19" s="203"/>
      <c r="S19" s="203"/>
      <c r="T19" s="200"/>
      <c r="U19" s="200"/>
      <c r="V19" s="200"/>
      <c r="W19" s="200"/>
      <c r="X19" s="3"/>
      <c r="Y19" s="3"/>
      <c r="Z19" s="3"/>
    </row>
    <row r="20" spans="1:28">
      <c r="N20" s="3"/>
      <c r="O20" s="3"/>
      <c r="P20" s="3"/>
      <c r="Q20" s="3"/>
      <c r="R20" s="3"/>
      <c r="S20" s="3"/>
      <c r="T20" s="3"/>
      <c r="U20" s="3"/>
      <c r="V20" s="3"/>
      <c r="W20" s="3"/>
      <c r="X20" s="3"/>
      <c r="Y20" s="3"/>
      <c r="Z20" s="3"/>
    </row>
    <row r="21" spans="1:28">
      <c r="N21" s="3"/>
      <c r="O21" s="3"/>
      <c r="P21" s="3"/>
      <c r="Q21" s="3"/>
      <c r="R21" s="3"/>
      <c r="S21" s="3"/>
      <c r="T21" s="3"/>
      <c r="U21" s="3"/>
      <c r="V21" s="3"/>
      <c r="W21" s="3"/>
      <c r="X21" s="3"/>
      <c r="Y21" s="3"/>
      <c r="Z21" s="3"/>
    </row>
    <row r="22" spans="1:28">
      <c r="N22" s="3"/>
      <c r="O22" s="3"/>
      <c r="P22" s="3"/>
      <c r="Q22" s="3"/>
      <c r="R22" s="3"/>
      <c r="S22" s="3"/>
      <c r="T22" s="3"/>
      <c r="U22" s="3"/>
      <c r="V22" s="3"/>
      <c r="W22" s="3"/>
      <c r="X22" s="3"/>
      <c r="Y22" s="3"/>
      <c r="Z22" s="3"/>
    </row>
    <row r="23" spans="1:28">
      <c r="N23" s="3"/>
      <c r="O23" s="3"/>
      <c r="P23" s="3"/>
      <c r="Q23" s="3"/>
      <c r="R23" s="3"/>
      <c r="S23" s="3"/>
      <c r="T23" s="3"/>
      <c r="U23" s="3"/>
      <c r="V23" s="3"/>
      <c r="W23" s="3"/>
      <c r="X23" s="3"/>
      <c r="Y23" s="3"/>
      <c r="Z23" s="3"/>
    </row>
    <row r="24" spans="1:28">
      <c r="N24" s="3"/>
      <c r="O24" s="3"/>
      <c r="P24" s="3"/>
      <c r="Q24" s="3"/>
      <c r="R24" s="3"/>
      <c r="S24" s="3"/>
      <c r="T24" s="3"/>
      <c r="U24" s="3"/>
      <c r="V24" s="3"/>
      <c r="W24" s="3"/>
      <c r="X24" s="3"/>
      <c r="Y24" s="3"/>
      <c r="Z24" s="3"/>
    </row>
    <row r="25" spans="1:28">
      <c r="N25" s="3"/>
      <c r="O25" s="3"/>
      <c r="P25" s="3"/>
      <c r="Q25" s="3"/>
      <c r="R25" s="3"/>
      <c r="S25" s="3"/>
      <c r="T25" s="3"/>
      <c r="U25" s="3"/>
      <c r="V25" s="3"/>
      <c r="W25" s="3"/>
      <c r="X25" s="3"/>
      <c r="Y25" s="3"/>
      <c r="Z25" s="3"/>
    </row>
    <row r="26" spans="1:28">
      <c r="N26" s="3"/>
      <c r="O26" s="3"/>
      <c r="P26" s="3"/>
      <c r="Q26" s="3"/>
      <c r="R26" s="3"/>
      <c r="S26" s="3"/>
      <c r="T26" s="3"/>
      <c r="U26" s="3"/>
      <c r="V26" s="3"/>
      <c r="W26" s="3"/>
      <c r="X26" s="3"/>
      <c r="Y26" s="3"/>
      <c r="Z26" s="3"/>
    </row>
    <row r="27" spans="1:28">
      <c r="N27" s="3"/>
      <c r="O27" s="3"/>
      <c r="P27" s="3"/>
      <c r="Q27" s="3"/>
      <c r="R27" s="3"/>
      <c r="S27" s="3"/>
      <c r="T27" s="3"/>
      <c r="U27" s="3"/>
      <c r="V27" s="3"/>
      <c r="W27" s="3"/>
      <c r="X27" s="3"/>
      <c r="Y27" s="3"/>
      <c r="Z27" s="3"/>
    </row>
    <row r="28" spans="1:28" ht="12.75" customHeight="1">
      <c r="A28" s="268"/>
      <c r="B28" s="11"/>
      <c r="N28" s="3"/>
      <c r="O28" s="3"/>
      <c r="P28" s="3"/>
      <c r="Q28" s="3"/>
      <c r="R28" s="3"/>
      <c r="S28" s="3"/>
      <c r="T28" s="3"/>
      <c r="U28" s="3"/>
      <c r="V28" s="3"/>
      <c r="W28" s="3"/>
      <c r="X28" s="3"/>
      <c r="Y28" s="3"/>
      <c r="Z28" s="3"/>
    </row>
    <row r="29" spans="1:28" ht="12.75" customHeight="1">
      <c r="A29" s="268"/>
      <c r="B29" s="11"/>
      <c r="N29" s="3"/>
      <c r="O29" s="3"/>
      <c r="P29" s="3"/>
      <c r="Q29" s="3"/>
      <c r="R29" s="3"/>
      <c r="S29" s="3"/>
      <c r="T29" s="3"/>
      <c r="U29" s="3"/>
      <c r="V29" s="3"/>
      <c r="W29" s="3"/>
      <c r="X29" s="3"/>
      <c r="Y29" s="3"/>
      <c r="Z29" s="3"/>
    </row>
    <row r="30" spans="1:28" ht="12.75" customHeight="1">
      <c r="A30" s="268"/>
      <c r="B30" s="11"/>
      <c r="N30" s="3"/>
      <c r="O30" s="3"/>
      <c r="P30" s="3"/>
      <c r="Q30" s="3"/>
      <c r="R30" s="3"/>
      <c r="S30" s="3"/>
      <c r="T30" s="3"/>
      <c r="U30" s="3"/>
      <c r="V30" s="3"/>
      <c r="W30" s="3"/>
      <c r="X30" s="3"/>
      <c r="Y30" s="3"/>
      <c r="Z30" s="3"/>
    </row>
    <row r="31" spans="1:28" ht="12.75" customHeight="1">
      <c r="A31" s="268"/>
      <c r="B31" s="11"/>
    </row>
    <row r="33" spans="1:16">
      <c r="A33" s="306" t="s">
        <v>121</v>
      </c>
      <c r="B33" s="307"/>
      <c r="C33" s="307"/>
      <c r="D33" s="307"/>
      <c r="E33" s="307"/>
      <c r="F33" s="307"/>
      <c r="G33" s="307"/>
      <c r="H33" s="307"/>
      <c r="I33" s="307"/>
      <c r="J33" s="307"/>
      <c r="K33" s="307"/>
      <c r="L33" s="307"/>
      <c r="M33" s="307"/>
    </row>
    <row r="34" spans="1:16" s="347" customFormat="1" ht="60" customHeight="1">
      <c r="A34" s="570" t="s">
        <v>270</v>
      </c>
      <c r="B34" s="570"/>
      <c r="C34" s="570"/>
      <c r="D34" s="570"/>
      <c r="E34" s="570"/>
      <c r="F34" s="570"/>
      <c r="G34" s="570"/>
      <c r="H34" s="570"/>
      <c r="I34" s="570"/>
      <c r="J34" s="570"/>
      <c r="K34" s="570"/>
      <c r="L34" s="570"/>
      <c r="M34" s="570"/>
      <c r="N34" s="570"/>
      <c r="O34" s="570"/>
      <c r="P34" s="368"/>
    </row>
    <row r="35" spans="1:16" ht="75" customHeight="1">
      <c r="A35" s="481" t="s">
        <v>278</v>
      </c>
      <c r="B35" s="481"/>
      <c r="C35" s="481"/>
      <c r="D35" s="481"/>
      <c r="E35" s="481"/>
      <c r="F35" s="481"/>
      <c r="G35" s="481"/>
      <c r="H35" s="481"/>
      <c r="I35" s="481"/>
      <c r="J35" s="481"/>
      <c r="K35" s="481"/>
      <c r="L35" s="481"/>
      <c r="M35" s="481"/>
      <c r="N35" s="481"/>
      <c r="O35" s="481"/>
    </row>
    <row r="36" spans="1:16">
      <c r="A36" s="481" t="s">
        <v>275</v>
      </c>
      <c r="B36" s="481"/>
      <c r="C36" s="481"/>
      <c r="D36" s="481"/>
      <c r="E36" s="481"/>
      <c r="F36" s="481"/>
      <c r="G36" s="481"/>
      <c r="H36" s="481"/>
      <c r="I36" s="481"/>
      <c r="J36" s="481"/>
      <c r="K36" s="481"/>
      <c r="L36" s="481"/>
      <c r="M36" s="481"/>
      <c r="N36" s="481"/>
      <c r="O36" s="481"/>
    </row>
    <row r="37" spans="1:16" ht="30" customHeight="1">
      <c r="A37" s="481" t="s">
        <v>168</v>
      </c>
      <c r="B37" s="481"/>
      <c r="C37" s="481"/>
      <c r="D37" s="481"/>
      <c r="E37" s="481"/>
      <c r="F37" s="481"/>
      <c r="G37" s="481"/>
      <c r="H37" s="481"/>
      <c r="I37" s="481"/>
      <c r="J37" s="481"/>
      <c r="K37" s="481"/>
      <c r="L37" s="481"/>
      <c r="M37" s="481"/>
      <c r="N37" s="481"/>
      <c r="O37" s="481"/>
    </row>
    <row r="38" spans="1:16" ht="15" customHeight="1">
      <c r="A38" s="481"/>
      <c r="B38" s="481"/>
      <c r="C38" s="481"/>
      <c r="D38" s="481"/>
      <c r="E38" s="481"/>
      <c r="F38" s="481"/>
      <c r="G38" s="481"/>
      <c r="H38" s="481"/>
      <c r="I38" s="481"/>
      <c r="J38" s="481"/>
      <c r="K38" s="481"/>
      <c r="L38" s="481"/>
      <c r="M38" s="481"/>
      <c r="N38" s="481"/>
      <c r="O38" s="481"/>
    </row>
    <row r="39" spans="1:16" ht="16.5" customHeight="1">
      <c r="A39" s="568"/>
      <c r="B39" s="569"/>
      <c r="C39" s="569"/>
      <c r="D39" s="569"/>
      <c r="E39" s="569"/>
      <c r="F39" s="569"/>
      <c r="G39" s="569"/>
      <c r="H39" s="569"/>
      <c r="I39" s="569"/>
      <c r="J39" s="569"/>
      <c r="K39" s="569"/>
      <c r="L39" s="569"/>
      <c r="M39" s="569"/>
    </row>
    <row r="43" spans="1:16" ht="84.75" customHeight="1"/>
  </sheetData>
  <customSheetViews>
    <customSheetView guid="{37EBF6B8-25A0-4EFC-9608-366FD1E6584D}" showGridLines="0" topLeftCell="K19">
      <selection activeCell="Z40" sqref="Z40"/>
      <pageMargins left="0.7" right="0.7" top="0.75" bottom="0.75" header="0.3" footer="0.3"/>
      <pageSetup paperSize="9" orientation="portrait" horizontalDpi="90" verticalDpi="90" r:id="rId1"/>
    </customSheetView>
  </customSheetViews>
  <mergeCells count="7">
    <mergeCell ref="A2:O2"/>
    <mergeCell ref="A39:M39"/>
    <mergeCell ref="A35:O35"/>
    <mergeCell ref="A36:O36"/>
    <mergeCell ref="A37:O37"/>
    <mergeCell ref="A38:O38"/>
    <mergeCell ref="A34:O34"/>
  </mergeCells>
  <pageMargins left="0.70866141732283472" right="0.70866141732283472" top="0.74803149606299213" bottom="0.74803149606299213" header="0.31496062992125984" footer="0.31496062992125984"/>
  <pageSetup paperSize="9" scale="53" orientation="portrait" r:id="rId2"/>
  <drawing r:id="rId3"/>
</worksheet>
</file>

<file path=xl/worksheets/sheet3.xml><?xml version="1.0" encoding="utf-8"?>
<worksheet xmlns="http://schemas.openxmlformats.org/spreadsheetml/2006/main" xmlns:r="http://schemas.openxmlformats.org/officeDocument/2006/relationships">
  <sheetPr codeName="Sheet3"/>
  <dimension ref="A1:T62"/>
  <sheetViews>
    <sheetView showGridLines="0" zoomScaleNormal="100" workbookViewId="0">
      <selection activeCell="J24" sqref="J24"/>
    </sheetView>
  </sheetViews>
  <sheetFormatPr defaultRowHeight="14.25"/>
  <cols>
    <col min="1" max="1" width="24.5703125" style="11" customWidth="1"/>
    <col min="2" max="9" width="11.28515625" style="11" customWidth="1"/>
    <col min="10" max="10" width="5" style="11" customWidth="1"/>
    <col min="11" max="17" width="12.42578125" style="11" customWidth="1"/>
    <col min="18" max="18" width="23.5703125" style="11" customWidth="1"/>
    <col min="19" max="19" width="1.140625" style="11" customWidth="1"/>
    <col min="20" max="20" width="29.85546875" style="11" customWidth="1"/>
    <col min="21" max="16384" width="9.140625" style="11"/>
  </cols>
  <sheetData>
    <row r="1" spans="1:20" ht="15">
      <c r="A1" s="382" t="s">
        <v>220</v>
      </c>
    </row>
    <row r="2" spans="1:20">
      <c r="A2" s="483" t="s">
        <v>353</v>
      </c>
      <c r="B2" s="483"/>
      <c r="C2" s="483"/>
      <c r="D2" s="483"/>
      <c r="E2" s="483"/>
      <c r="F2" s="483"/>
      <c r="G2" s="483"/>
      <c r="H2" s="483"/>
      <c r="I2" s="483"/>
      <c r="J2" s="483"/>
      <c r="K2" s="483"/>
      <c r="L2" s="483"/>
      <c r="M2" s="483"/>
    </row>
    <row r="3" spans="1:20" ht="57">
      <c r="A3" s="142"/>
      <c r="B3" s="142"/>
      <c r="C3" s="142"/>
      <c r="D3" s="142"/>
      <c r="E3" s="142"/>
      <c r="F3" s="142"/>
      <c r="G3" s="205"/>
      <c r="H3" s="375"/>
      <c r="I3" s="142"/>
      <c r="J3" s="142"/>
      <c r="K3" s="142"/>
      <c r="L3" s="142"/>
      <c r="M3" s="142"/>
      <c r="T3" s="470" t="s">
        <v>342</v>
      </c>
    </row>
    <row r="4" spans="1:20" ht="15">
      <c r="A4" s="148"/>
      <c r="B4" s="489" t="s">
        <v>56</v>
      </c>
      <c r="C4" s="490"/>
      <c r="D4" s="490"/>
      <c r="E4" s="490"/>
      <c r="F4" s="490"/>
      <c r="G4" s="491"/>
      <c r="H4" s="491"/>
      <c r="I4" s="492"/>
      <c r="K4" s="493" t="s">
        <v>104</v>
      </c>
      <c r="L4" s="494"/>
      <c r="M4" s="494"/>
      <c r="N4" s="494"/>
      <c r="O4" s="494"/>
      <c r="P4" s="495"/>
      <c r="Q4" s="496"/>
      <c r="R4" s="497"/>
      <c r="T4" s="487" t="s">
        <v>217</v>
      </c>
    </row>
    <row r="5" spans="1:20" ht="31.5" customHeight="1">
      <c r="A5" s="149" t="s">
        <v>51</v>
      </c>
      <c r="B5" s="150" t="s">
        <v>23</v>
      </c>
      <c r="C5" s="151" t="s">
        <v>28</v>
      </c>
      <c r="D5" s="151" t="s">
        <v>29</v>
      </c>
      <c r="E5" s="151" t="s">
        <v>30</v>
      </c>
      <c r="F5" s="151" t="s">
        <v>31</v>
      </c>
      <c r="G5" s="207">
        <v>2015</v>
      </c>
      <c r="H5" s="207">
        <v>2016</v>
      </c>
      <c r="I5" s="152" t="s">
        <v>103</v>
      </c>
      <c r="K5" s="153">
        <v>2010</v>
      </c>
      <c r="L5" s="154">
        <v>2011</v>
      </c>
      <c r="M5" s="154">
        <v>2012</v>
      </c>
      <c r="N5" s="154">
        <v>2013</v>
      </c>
      <c r="O5" s="154">
        <v>2014</v>
      </c>
      <c r="P5" s="208">
        <v>2015</v>
      </c>
      <c r="Q5" s="208">
        <v>2016</v>
      </c>
      <c r="R5" s="155" t="s">
        <v>352</v>
      </c>
      <c r="T5" s="488"/>
    </row>
    <row r="6" spans="1:20" ht="18.75" customHeight="1">
      <c r="A6" s="82" t="s">
        <v>101</v>
      </c>
      <c r="B6" s="78">
        <v>17</v>
      </c>
      <c r="C6" s="78">
        <v>28</v>
      </c>
      <c r="D6" s="78">
        <v>34</v>
      </c>
      <c r="E6" s="78">
        <v>36</v>
      </c>
      <c r="F6" s="78">
        <v>33</v>
      </c>
      <c r="G6" s="78">
        <v>36</v>
      </c>
      <c r="H6" s="78">
        <v>41</v>
      </c>
      <c r="I6" s="79">
        <f>AVERAGE(B6:H6)</f>
        <v>32.142857142857146</v>
      </c>
      <c r="J6" s="17"/>
      <c r="K6" s="80">
        <v>372799.99999999994</v>
      </c>
      <c r="L6" s="80">
        <v>373760</v>
      </c>
      <c r="M6" s="80">
        <v>373220</v>
      </c>
      <c r="N6" s="80">
        <v>372240</v>
      </c>
      <c r="O6" s="80">
        <v>371140.00000000006</v>
      </c>
      <c r="P6" s="80">
        <v>370590</v>
      </c>
      <c r="Q6" s="379">
        <v>370559.99999999994</v>
      </c>
      <c r="R6" s="81">
        <f>AVERAGE(K6:Q6)</f>
        <v>372044.28571428574</v>
      </c>
      <c r="S6" s="17"/>
      <c r="T6" s="28">
        <f>(I6/R6)*100000</f>
        <v>8.6395244805725895</v>
      </c>
    </row>
    <row r="7" spans="1:20" ht="18.75" customHeight="1">
      <c r="A7" s="82" t="s">
        <v>33</v>
      </c>
      <c r="B7" s="78">
        <v>8</v>
      </c>
      <c r="C7" s="78">
        <v>7</v>
      </c>
      <c r="D7" s="78">
        <v>7</v>
      </c>
      <c r="E7" s="78">
        <v>7</v>
      </c>
      <c r="F7" s="78">
        <v>7</v>
      </c>
      <c r="G7" s="78">
        <v>7</v>
      </c>
      <c r="H7" s="78">
        <v>6</v>
      </c>
      <c r="I7" s="79">
        <f t="shared" ref="I7:I18" si="0">AVERAGE(B7:H7)</f>
        <v>7</v>
      </c>
      <c r="J7" s="212"/>
      <c r="K7" s="211">
        <v>113690</v>
      </c>
      <c r="L7" s="210">
        <v>113880.00000000001</v>
      </c>
      <c r="M7" s="209">
        <v>113720.00000000003</v>
      </c>
      <c r="N7" s="209">
        <v>113880</v>
      </c>
      <c r="O7" s="209">
        <v>114040.00000000003</v>
      </c>
      <c r="P7" s="213">
        <v>114030</v>
      </c>
      <c r="Q7" s="380">
        <v>114530</v>
      </c>
      <c r="R7" s="81">
        <f t="shared" ref="R7:R20" si="1">AVERAGE(K7:Q7)</f>
        <v>113967.14285714286</v>
      </c>
      <c r="S7" s="17"/>
      <c r="T7" s="28">
        <f t="shared" ref="T7:T20" si="2">(I7/R7)*100000</f>
        <v>6.1421211627411418</v>
      </c>
    </row>
    <row r="8" spans="1:20" ht="18.75" customHeight="1">
      <c r="A8" s="82" t="s">
        <v>52</v>
      </c>
      <c r="B8" s="78">
        <v>12</v>
      </c>
      <c r="C8" s="78">
        <v>16</v>
      </c>
      <c r="D8" s="78">
        <v>15</v>
      </c>
      <c r="E8" s="78">
        <v>25</v>
      </c>
      <c r="F8" s="78">
        <v>17</v>
      </c>
      <c r="G8" s="78">
        <v>13</v>
      </c>
      <c r="H8" s="78">
        <v>5</v>
      </c>
      <c r="I8" s="79">
        <f t="shared" si="0"/>
        <v>14.714285714285714</v>
      </c>
      <c r="J8" s="17"/>
      <c r="K8" s="80">
        <v>151100.00000000003</v>
      </c>
      <c r="L8" s="80">
        <v>151410.00000000003</v>
      </c>
      <c r="M8" s="80">
        <v>150840</v>
      </c>
      <c r="N8" s="80">
        <v>150280.00000000003</v>
      </c>
      <c r="O8" s="80">
        <v>149960.00000000003</v>
      </c>
      <c r="P8" s="80">
        <v>149669.99999999997</v>
      </c>
      <c r="Q8" s="379">
        <v>149520</v>
      </c>
      <c r="R8" s="81">
        <f t="shared" si="1"/>
        <v>150397.14285714287</v>
      </c>
      <c r="S8" s="17"/>
      <c r="T8" s="28">
        <f>(I8/R8)*100000</f>
        <v>9.7836205095081592</v>
      </c>
    </row>
    <row r="9" spans="1:20" ht="18.75" customHeight="1">
      <c r="A9" s="82" t="s">
        <v>35</v>
      </c>
      <c r="B9" s="78">
        <v>28</v>
      </c>
      <c r="C9" s="78">
        <v>28</v>
      </c>
      <c r="D9" s="78">
        <v>33</v>
      </c>
      <c r="E9" s="78">
        <v>40</v>
      </c>
      <c r="F9" s="78">
        <v>34</v>
      </c>
      <c r="G9" s="78">
        <v>52</v>
      </c>
      <c r="H9" s="78">
        <v>41</v>
      </c>
      <c r="I9" s="79">
        <f t="shared" si="0"/>
        <v>36.571428571428569</v>
      </c>
      <c r="J9" s="17"/>
      <c r="K9" s="80">
        <v>362610</v>
      </c>
      <c r="L9" s="80">
        <v>365300.00000000006</v>
      </c>
      <c r="M9" s="80">
        <v>366210</v>
      </c>
      <c r="N9" s="80">
        <v>366899.99999999994</v>
      </c>
      <c r="O9" s="80">
        <v>367249.99999999994</v>
      </c>
      <c r="P9" s="80">
        <v>368080.00000000006</v>
      </c>
      <c r="Q9" s="379">
        <v>370330.00000000006</v>
      </c>
      <c r="R9" s="81">
        <f t="shared" si="1"/>
        <v>366668.57142857142</v>
      </c>
      <c r="S9" s="17"/>
      <c r="T9" s="28">
        <f t="shared" si="2"/>
        <v>9.9739741611731887</v>
      </c>
    </row>
    <row r="10" spans="1:20" ht="18.75" customHeight="1">
      <c r="A10" s="82" t="s">
        <v>42</v>
      </c>
      <c r="B10" s="78">
        <v>17</v>
      </c>
      <c r="C10" s="78">
        <v>23</v>
      </c>
      <c r="D10" s="78">
        <v>25</v>
      </c>
      <c r="E10" s="78">
        <v>26</v>
      </c>
      <c r="F10" s="78">
        <v>28</v>
      </c>
      <c r="G10" s="78">
        <v>38</v>
      </c>
      <c r="H10" s="78">
        <v>34</v>
      </c>
      <c r="I10" s="79">
        <f t="shared" si="0"/>
        <v>27.285714285714285</v>
      </c>
      <c r="J10" s="17"/>
      <c r="K10" s="80">
        <v>296019.99999999994</v>
      </c>
      <c r="L10" s="80">
        <v>298079.99999999994</v>
      </c>
      <c r="M10" s="80">
        <v>299090</v>
      </c>
      <c r="N10" s="80">
        <v>299669.99999999994</v>
      </c>
      <c r="O10" s="80">
        <v>300400</v>
      </c>
      <c r="P10" s="80">
        <v>302650.00000000006</v>
      </c>
      <c r="Q10" s="379">
        <v>304480</v>
      </c>
      <c r="R10" s="81">
        <f>AVERAGE(K10:Q10)</f>
        <v>300055.71428571426</v>
      </c>
      <c r="S10" s="17"/>
      <c r="T10" s="28">
        <f>(I10/R10)*100000</f>
        <v>9.0935492932264967</v>
      </c>
    </row>
    <row r="11" spans="1:20" ht="18.75" customHeight="1">
      <c r="A11" s="82" t="s">
        <v>38</v>
      </c>
      <c r="B11" s="78">
        <v>54</v>
      </c>
      <c r="C11" s="78">
        <v>49</v>
      </c>
      <c r="D11" s="78">
        <v>61</v>
      </c>
      <c r="E11" s="78">
        <v>64</v>
      </c>
      <c r="F11" s="78">
        <v>53</v>
      </c>
      <c r="G11" s="78">
        <v>58</v>
      </c>
      <c r="H11" s="78">
        <v>63</v>
      </c>
      <c r="I11" s="79">
        <f t="shared" si="0"/>
        <v>57.428571428571431</v>
      </c>
      <c r="J11" s="17"/>
      <c r="K11" s="80">
        <v>564850</v>
      </c>
      <c r="L11" s="80">
        <v>569580</v>
      </c>
      <c r="M11" s="80">
        <v>573400</v>
      </c>
      <c r="N11" s="80">
        <v>579200.00000000012</v>
      </c>
      <c r="O11" s="80">
        <v>584220.00000000012</v>
      </c>
      <c r="P11" s="80">
        <v>587820</v>
      </c>
      <c r="Q11" s="379">
        <v>588099.99999999988</v>
      </c>
      <c r="R11" s="81">
        <f t="shared" si="1"/>
        <v>578167.14285714284</v>
      </c>
      <c r="S11" s="17"/>
      <c r="T11" s="28">
        <f>(I11/R11)*100000</f>
        <v>9.9328666697964252</v>
      </c>
    </row>
    <row r="12" spans="1:20" ht="18.75" customHeight="1">
      <c r="A12" s="82" t="s">
        <v>36</v>
      </c>
      <c r="B12" s="78">
        <v>94</v>
      </c>
      <c r="C12" s="78">
        <v>83</v>
      </c>
      <c r="D12" s="78">
        <v>83</v>
      </c>
      <c r="E12" s="78">
        <v>83</v>
      </c>
      <c r="F12" s="78">
        <v>77</v>
      </c>
      <c r="G12" s="78">
        <v>98</v>
      </c>
      <c r="H12" s="78">
        <v>78</v>
      </c>
      <c r="I12" s="79">
        <f t="shared" si="0"/>
        <v>85.142857142857139</v>
      </c>
      <c r="J12" s="17"/>
      <c r="K12" s="80">
        <v>1127839.9999999998</v>
      </c>
      <c r="L12" s="80">
        <v>1135400.0000000005</v>
      </c>
      <c r="M12" s="80">
        <v>1137319.9999999998</v>
      </c>
      <c r="N12" s="80">
        <v>1137919.9999999998</v>
      </c>
      <c r="O12" s="80">
        <v>1142589.9999999998</v>
      </c>
      <c r="P12" s="80">
        <v>1149890.0000000002</v>
      </c>
      <c r="Q12" s="379">
        <v>1161369.9999999995</v>
      </c>
      <c r="R12" s="81">
        <f t="shared" si="1"/>
        <v>1141761.4285714286</v>
      </c>
      <c r="S12" s="17"/>
      <c r="T12" s="28">
        <f t="shared" si="2"/>
        <v>7.4571495421235099</v>
      </c>
    </row>
    <row r="13" spans="1:20" ht="18.75" customHeight="1">
      <c r="A13" s="82" t="s">
        <v>34</v>
      </c>
      <c r="B13" s="78">
        <v>36</v>
      </c>
      <c r="C13" s="78">
        <v>23</v>
      </c>
      <c r="D13" s="78">
        <v>30</v>
      </c>
      <c r="E13" s="78">
        <v>39</v>
      </c>
      <c r="F13" s="78">
        <v>45</v>
      </c>
      <c r="G13" s="78">
        <v>41</v>
      </c>
      <c r="H13" s="78">
        <v>47</v>
      </c>
      <c r="I13" s="79">
        <f t="shared" si="0"/>
        <v>37.285714285714285</v>
      </c>
      <c r="J13" s="17"/>
      <c r="K13" s="80">
        <v>319350.00000000006</v>
      </c>
      <c r="L13" s="80">
        <v>321660</v>
      </c>
      <c r="M13" s="80">
        <v>319800.00000000006</v>
      </c>
      <c r="N13" s="80">
        <v>320979.99999999988</v>
      </c>
      <c r="O13" s="80">
        <v>320730.00000000006</v>
      </c>
      <c r="P13" s="80">
        <v>320999.99999999994</v>
      </c>
      <c r="Q13" s="379">
        <v>321900.00000000006</v>
      </c>
      <c r="R13" s="81">
        <f t="shared" si="1"/>
        <v>320774.28571428574</v>
      </c>
      <c r="S13" s="17"/>
      <c r="T13" s="28">
        <f t="shared" si="2"/>
        <v>11.623660606924316</v>
      </c>
    </row>
    <row r="14" spans="1:20" ht="18.75" customHeight="1">
      <c r="A14" s="82" t="s">
        <v>37</v>
      </c>
      <c r="B14" s="78">
        <v>48</v>
      </c>
      <c r="C14" s="78">
        <v>30</v>
      </c>
      <c r="D14" s="78">
        <v>46</v>
      </c>
      <c r="E14" s="78">
        <v>29</v>
      </c>
      <c r="F14" s="78">
        <v>26</v>
      </c>
      <c r="G14" s="78">
        <v>64</v>
      </c>
      <c r="H14" s="78">
        <v>50</v>
      </c>
      <c r="I14" s="79">
        <f t="shared" si="0"/>
        <v>41.857142857142854</v>
      </c>
      <c r="J14" s="17"/>
      <c r="K14" s="80">
        <v>649459.99999999988</v>
      </c>
      <c r="L14" s="80">
        <v>651620</v>
      </c>
      <c r="M14" s="80">
        <v>652219.99999999988</v>
      </c>
      <c r="N14" s="80">
        <v>652589.99999999988</v>
      </c>
      <c r="O14" s="80">
        <v>653299.99999999988</v>
      </c>
      <c r="P14" s="80">
        <v>654490</v>
      </c>
      <c r="Q14" s="379">
        <v>656489.99999999988</v>
      </c>
      <c r="R14" s="81">
        <f t="shared" si="1"/>
        <v>652881.42857142852</v>
      </c>
      <c r="S14" s="17"/>
      <c r="T14" s="28">
        <f t="shared" si="2"/>
        <v>6.4111400669996961</v>
      </c>
    </row>
    <row r="15" spans="1:20" ht="18.75" customHeight="1">
      <c r="A15" s="82" t="s">
        <v>40</v>
      </c>
      <c r="B15" s="78">
        <v>60</v>
      </c>
      <c r="C15" s="78">
        <v>54</v>
      </c>
      <c r="D15" s="78">
        <v>50</v>
      </c>
      <c r="E15" s="78">
        <v>74</v>
      </c>
      <c r="F15" s="78">
        <v>67</v>
      </c>
      <c r="G15" s="78">
        <v>77</v>
      </c>
      <c r="H15" s="78">
        <v>63</v>
      </c>
      <c r="I15" s="79">
        <f t="shared" si="0"/>
        <v>63.571428571428569</v>
      </c>
      <c r="J15" s="17"/>
      <c r="K15" s="80">
        <v>825529.99999999977</v>
      </c>
      <c r="L15" s="80">
        <v>836610.00000000012</v>
      </c>
      <c r="M15" s="80">
        <v>843739.99999999988</v>
      </c>
      <c r="N15" s="80">
        <v>849719.99999999977</v>
      </c>
      <c r="O15" s="80">
        <v>858120</v>
      </c>
      <c r="P15" s="80">
        <v>867799.99999999988</v>
      </c>
      <c r="Q15" s="379">
        <v>880000</v>
      </c>
      <c r="R15" s="81">
        <f t="shared" si="1"/>
        <v>851645.71428571432</v>
      </c>
      <c r="S15" s="17"/>
      <c r="T15" s="28">
        <f>(I15/R15)*100000</f>
        <v>7.4645392450247581</v>
      </c>
    </row>
    <row r="16" spans="1:20" ht="18.75" customHeight="1">
      <c r="A16" s="82" t="s">
        <v>39</v>
      </c>
      <c r="B16" s="78">
        <v>5</v>
      </c>
      <c r="C16" s="78">
        <v>5</v>
      </c>
      <c r="D16" s="78">
        <v>5</v>
      </c>
      <c r="E16" s="78">
        <v>3</v>
      </c>
      <c r="F16" s="78">
        <v>2</v>
      </c>
      <c r="G16" s="78">
        <v>2</v>
      </c>
      <c r="H16" s="78">
        <v>6</v>
      </c>
      <c r="I16" s="79">
        <f t="shared" si="0"/>
        <v>4</v>
      </c>
      <c r="J16" s="17"/>
      <c r="K16" s="80">
        <v>21220.000000000004</v>
      </c>
      <c r="L16" s="80">
        <v>21420</v>
      </c>
      <c r="M16" s="80">
        <v>21530</v>
      </c>
      <c r="N16" s="80">
        <v>21560.000000000007</v>
      </c>
      <c r="O16" s="80">
        <v>21580.000000000007</v>
      </c>
      <c r="P16" s="80">
        <v>21670.000000000004</v>
      </c>
      <c r="Q16" s="379">
        <v>21850.000000000004</v>
      </c>
      <c r="R16" s="81">
        <f t="shared" si="1"/>
        <v>21547.142857142859</v>
      </c>
      <c r="S16" s="17"/>
      <c r="T16" s="28">
        <f t="shared" si="2"/>
        <v>18.563946164556121</v>
      </c>
    </row>
    <row r="17" spans="1:20" ht="18.75" customHeight="1">
      <c r="A17" s="82" t="s">
        <v>45</v>
      </c>
      <c r="B17" s="78">
        <v>4</v>
      </c>
      <c r="C17" s="78">
        <v>6</v>
      </c>
      <c r="D17" s="78">
        <v>1</v>
      </c>
      <c r="E17" s="78">
        <v>1</v>
      </c>
      <c r="F17" s="78">
        <v>2</v>
      </c>
      <c r="G17" s="78">
        <v>0</v>
      </c>
      <c r="H17" s="78">
        <v>3</v>
      </c>
      <c r="I17" s="79">
        <f t="shared" si="0"/>
        <v>2.4285714285714284</v>
      </c>
      <c r="J17" s="17"/>
      <c r="K17" s="80">
        <v>23059.999999999996</v>
      </c>
      <c r="L17" s="80">
        <v>23240</v>
      </c>
      <c r="M17" s="80">
        <v>23210</v>
      </c>
      <c r="N17" s="80">
        <v>23200.000000000004</v>
      </c>
      <c r="O17" s="80">
        <v>23220</v>
      </c>
      <c r="P17" s="80">
        <v>23200</v>
      </c>
      <c r="Q17" s="379">
        <v>23200</v>
      </c>
      <c r="R17" s="81">
        <f t="shared" si="1"/>
        <v>23190</v>
      </c>
      <c r="S17" s="17"/>
      <c r="T17" s="28">
        <f>(I17/R17)*100000</f>
        <v>10.472494301731041</v>
      </c>
    </row>
    <row r="18" spans="1:20" ht="18.75" customHeight="1">
      <c r="A18" s="82" t="s">
        <v>41</v>
      </c>
      <c r="B18" s="78">
        <v>42</v>
      </c>
      <c r="C18" s="78">
        <v>42</v>
      </c>
      <c r="D18" s="78">
        <v>57</v>
      </c>
      <c r="E18" s="78">
        <v>51</v>
      </c>
      <c r="F18" s="78">
        <v>59</v>
      </c>
      <c r="G18" s="78">
        <v>60</v>
      </c>
      <c r="H18" s="78">
        <v>52</v>
      </c>
      <c r="I18" s="79">
        <f t="shared" si="0"/>
        <v>51.857142857142854</v>
      </c>
      <c r="J18" s="17"/>
      <c r="K18" s="80">
        <v>407070.00000000012</v>
      </c>
      <c r="L18" s="80">
        <v>410250</v>
      </c>
      <c r="M18" s="80">
        <v>411740</v>
      </c>
      <c r="N18" s="80">
        <v>412160.00000000006</v>
      </c>
      <c r="O18" s="80">
        <v>413800</v>
      </c>
      <c r="P18" s="80">
        <v>415040</v>
      </c>
      <c r="Q18" s="379">
        <v>415470</v>
      </c>
      <c r="R18" s="81">
        <f t="shared" si="1"/>
        <v>412218.57142857142</v>
      </c>
      <c r="S18" s="17"/>
      <c r="T18" s="28">
        <f t="shared" si="2"/>
        <v>12.580011297751192</v>
      </c>
    </row>
    <row r="19" spans="1:20" ht="18.75" customHeight="1">
      <c r="A19" s="82" t="s">
        <v>43</v>
      </c>
      <c r="B19" s="78">
        <v>5</v>
      </c>
      <c r="C19" s="78">
        <v>2</v>
      </c>
      <c r="D19" s="78">
        <v>3</v>
      </c>
      <c r="E19" s="78">
        <v>3</v>
      </c>
      <c r="F19" s="78">
        <v>0</v>
      </c>
      <c r="G19" s="78">
        <v>0</v>
      </c>
      <c r="H19" s="78">
        <v>1</v>
      </c>
      <c r="I19" s="79">
        <f>AVERAGE(B19:H19)</f>
        <v>2</v>
      </c>
      <c r="J19" s="17"/>
      <c r="K19" s="80">
        <v>27600.000000000007</v>
      </c>
      <c r="L19" s="80">
        <v>27689.999999999996</v>
      </c>
      <c r="M19" s="80">
        <v>27560.000000000004</v>
      </c>
      <c r="N19" s="80">
        <v>27399.999999999996</v>
      </c>
      <c r="O19" s="80">
        <v>27250.000000000004</v>
      </c>
      <c r="P19" s="80">
        <v>27070.000000000007</v>
      </c>
      <c r="Q19" s="379">
        <v>26900</v>
      </c>
      <c r="R19" s="81">
        <f t="shared" si="1"/>
        <v>27352.857142857141</v>
      </c>
      <c r="S19" s="17"/>
      <c r="T19" s="28">
        <f t="shared" si="2"/>
        <v>7.3118504204314005</v>
      </c>
    </row>
    <row r="20" spans="1:20">
      <c r="A20" s="156" t="s">
        <v>27</v>
      </c>
      <c r="B20" s="78">
        <f t="shared" ref="B20:H20" si="3">SUM(B6:B19)</f>
        <v>430</v>
      </c>
      <c r="C20" s="78">
        <f t="shared" si="3"/>
        <v>396</v>
      </c>
      <c r="D20" s="78">
        <f t="shared" si="3"/>
        <v>450</v>
      </c>
      <c r="E20" s="78">
        <f t="shared" si="3"/>
        <v>481</v>
      </c>
      <c r="F20" s="78">
        <f t="shared" si="3"/>
        <v>450</v>
      </c>
      <c r="G20" s="78">
        <f t="shared" si="3"/>
        <v>546</v>
      </c>
      <c r="H20" s="78">
        <f t="shared" si="3"/>
        <v>490</v>
      </c>
      <c r="I20" s="79">
        <f>AVERAGE(B20:H20)</f>
        <v>463.28571428571428</v>
      </c>
      <c r="J20" s="17"/>
      <c r="K20" s="157">
        <v>5262200.0000000037</v>
      </c>
      <c r="L20" s="157">
        <v>5299899.9999999944</v>
      </c>
      <c r="M20" s="157">
        <v>5313600.0000000019</v>
      </c>
      <c r="N20" s="157">
        <v>5327700.0000000047</v>
      </c>
      <c r="O20" s="157">
        <v>5347600</v>
      </c>
      <c r="P20" s="157">
        <v>5372999.9999999991</v>
      </c>
      <c r="Q20" s="381">
        <v>5404700.0000000009</v>
      </c>
      <c r="R20" s="81">
        <f t="shared" si="1"/>
        <v>5332671.42857143</v>
      </c>
      <c r="S20" s="158"/>
      <c r="T20" s="28">
        <f t="shared" si="2"/>
        <v>8.6876853466635566</v>
      </c>
    </row>
    <row r="21" spans="1:20">
      <c r="A21" s="214"/>
      <c r="B21" s="215"/>
      <c r="C21" s="215"/>
      <c r="D21" s="215"/>
      <c r="E21" s="215"/>
      <c r="F21" s="215"/>
      <c r="G21" s="215"/>
      <c r="H21" s="215"/>
      <c r="I21" s="215"/>
      <c r="J21" s="17"/>
      <c r="K21" s="217"/>
      <c r="L21" s="217"/>
      <c r="M21" s="217"/>
      <c r="N21" s="217"/>
      <c r="O21" s="217"/>
      <c r="P21" s="217"/>
      <c r="Q21" s="217"/>
      <c r="R21" s="218"/>
      <c r="S21" s="158"/>
      <c r="T21" s="134"/>
    </row>
    <row r="22" spans="1:20">
      <c r="A22" s="469" t="s">
        <v>341</v>
      </c>
      <c r="B22" s="215"/>
      <c r="C22" s="215"/>
      <c r="D22" s="215"/>
      <c r="E22" s="215"/>
      <c r="F22" s="219"/>
      <c r="G22" s="220"/>
      <c r="H22" s="220"/>
      <c r="I22" s="216"/>
      <c r="J22" s="17"/>
      <c r="K22" s="217"/>
      <c r="L22" s="217"/>
      <c r="M22" s="217"/>
      <c r="N22" s="217"/>
      <c r="O22" s="217"/>
      <c r="P22" s="217"/>
      <c r="Q22" s="217"/>
      <c r="R22" s="218"/>
      <c r="S22" s="158"/>
      <c r="T22" s="134"/>
    </row>
    <row r="23" spans="1:20" ht="15" customHeight="1">
      <c r="A23" s="11" t="s">
        <v>145</v>
      </c>
      <c r="B23" s="486" t="s">
        <v>217</v>
      </c>
      <c r="C23" s="486"/>
      <c r="D23" s="486"/>
      <c r="H23" s="387"/>
    </row>
    <row r="24" spans="1:20" ht="15">
      <c r="A24" s="149" t="s">
        <v>51</v>
      </c>
      <c r="B24" s="486"/>
      <c r="C24" s="486"/>
      <c r="D24" s="486"/>
      <c r="H24" s="387"/>
    </row>
    <row r="25" spans="1:20" ht="14.25" customHeight="1">
      <c r="A25" s="383" t="s">
        <v>33</v>
      </c>
      <c r="B25" s="384"/>
      <c r="C25" s="385"/>
      <c r="D25" s="386">
        <v>6.1421211627411418</v>
      </c>
      <c r="H25" s="387"/>
    </row>
    <row r="26" spans="1:20">
      <c r="A26" s="383" t="s">
        <v>37</v>
      </c>
      <c r="B26" s="384"/>
      <c r="C26" s="385"/>
      <c r="D26" s="386">
        <v>6.4111400669996961</v>
      </c>
      <c r="H26" s="387"/>
    </row>
    <row r="27" spans="1:20">
      <c r="A27" s="383" t="s">
        <v>43</v>
      </c>
      <c r="B27" s="384"/>
      <c r="C27" s="385"/>
      <c r="D27" s="386">
        <v>7.3118504204314005</v>
      </c>
      <c r="H27" s="387"/>
    </row>
    <row r="28" spans="1:20">
      <c r="A28" s="383" t="s">
        <v>36</v>
      </c>
      <c r="B28" s="384"/>
      <c r="C28" s="385"/>
      <c r="D28" s="386">
        <v>7.4571495421235099</v>
      </c>
      <c r="H28" s="387"/>
    </row>
    <row r="29" spans="1:20">
      <c r="A29" s="383" t="s">
        <v>40</v>
      </c>
      <c r="B29" s="384"/>
      <c r="C29" s="385"/>
      <c r="D29" s="386">
        <v>7.4645392450247581</v>
      </c>
      <c r="H29" s="387"/>
    </row>
    <row r="30" spans="1:20">
      <c r="A30" s="383" t="s">
        <v>101</v>
      </c>
      <c r="B30" s="384"/>
      <c r="C30" s="385"/>
      <c r="D30" s="386">
        <v>8.6395244805725895</v>
      </c>
      <c r="H30" s="387"/>
    </row>
    <row r="31" spans="1:20">
      <c r="A31" s="383" t="s">
        <v>42</v>
      </c>
      <c r="B31" s="384"/>
      <c r="C31" s="385"/>
      <c r="D31" s="386">
        <v>9.0935492932264967</v>
      </c>
      <c r="H31" s="387"/>
    </row>
    <row r="32" spans="1:20">
      <c r="A32" s="383" t="s">
        <v>52</v>
      </c>
      <c r="B32" s="384"/>
      <c r="C32" s="385"/>
      <c r="D32" s="386">
        <v>9.7836205095081592</v>
      </c>
      <c r="H32" s="387"/>
    </row>
    <row r="33" spans="1:11">
      <c r="A33" s="383" t="s">
        <v>38</v>
      </c>
      <c r="B33" s="384"/>
      <c r="C33" s="385"/>
      <c r="D33" s="386">
        <v>9.9328666697964252</v>
      </c>
      <c r="H33" s="387"/>
    </row>
    <row r="34" spans="1:11">
      <c r="A34" s="383" t="s">
        <v>35</v>
      </c>
      <c r="B34" s="384"/>
      <c r="C34" s="385"/>
      <c r="D34" s="386">
        <v>9.9739741611731887</v>
      </c>
      <c r="H34" s="387"/>
    </row>
    <row r="35" spans="1:11">
      <c r="A35" s="383" t="s">
        <v>45</v>
      </c>
      <c r="B35" s="384"/>
      <c r="C35" s="385"/>
      <c r="D35" s="386">
        <v>10.472494301731041</v>
      </c>
      <c r="H35" s="387"/>
    </row>
    <row r="36" spans="1:11">
      <c r="A36" s="383" t="s">
        <v>34</v>
      </c>
      <c r="B36" s="384"/>
      <c r="C36" s="385"/>
      <c r="D36" s="386">
        <v>11.623660606924316</v>
      </c>
      <c r="H36" s="387"/>
    </row>
    <row r="37" spans="1:11">
      <c r="A37" s="383" t="s">
        <v>41</v>
      </c>
      <c r="B37" s="384"/>
      <c r="C37" s="385"/>
      <c r="D37" s="386">
        <v>12.580011297751192</v>
      </c>
      <c r="H37" s="387"/>
    </row>
    <row r="38" spans="1:11">
      <c r="A38" s="383" t="s">
        <v>39</v>
      </c>
      <c r="B38" s="384"/>
      <c r="C38" s="385"/>
      <c r="D38" s="386">
        <v>18.563946164556121</v>
      </c>
      <c r="H38" s="387"/>
    </row>
    <row r="39" spans="1:11">
      <c r="H39" s="387"/>
    </row>
    <row r="40" spans="1:11">
      <c r="A40" s="383" t="s">
        <v>46</v>
      </c>
      <c r="B40" s="384"/>
      <c r="C40" s="385"/>
      <c r="D40" s="386">
        <v>8.6876853466635566</v>
      </c>
      <c r="H40" s="387"/>
    </row>
    <row r="43" spans="1:11" ht="15">
      <c r="C43"/>
      <c r="D43"/>
      <c r="E43"/>
      <c r="F43"/>
      <c r="G43"/>
      <c r="H43"/>
      <c r="I43"/>
      <c r="J43"/>
      <c r="K43"/>
    </row>
    <row r="44" spans="1:11" ht="15">
      <c r="C44"/>
      <c r="D44"/>
      <c r="E44"/>
      <c r="F44"/>
      <c r="G44"/>
      <c r="H44"/>
      <c r="I44"/>
      <c r="J44"/>
      <c r="K44"/>
    </row>
    <row r="45" spans="1:11" ht="15">
      <c r="C45"/>
      <c r="D45"/>
      <c r="E45"/>
      <c r="F45"/>
      <c r="G45"/>
      <c r="H45"/>
      <c r="I45"/>
      <c r="J45"/>
      <c r="K45"/>
    </row>
    <row r="46" spans="1:11" ht="15">
      <c r="C46"/>
      <c r="D46"/>
      <c r="E46"/>
      <c r="F46"/>
      <c r="G46"/>
      <c r="H46"/>
      <c r="I46"/>
      <c r="J46"/>
      <c r="K46"/>
    </row>
    <row r="47" spans="1:11" ht="15">
      <c r="C47"/>
      <c r="D47"/>
      <c r="E47"/>
      <c r="F47"/>
      <c r="G47"/>
      <c r="H47"/>
      <c r="I47"/>
      <c r="J47"/>
      <c r="K47"/>
    </row>
    <row r="48" spans="1:11" ht="15">
      <c r="C48"/>
      <c r="D48"/>
      <c r="E48"/>
      <c r="F48"/>
      <c r="G48"/>
      <c r="H48"/>
      <c r="I48"/>
      <c r="J48"/>
      <c r="K48"/>
    </row>
    <row r="49" spans="3:11" ht="15">
      <c r="C49"/>
      <c r="D49"/>
      <c r="E49"/>
      <c r="F49"/>
      <c r="G49"/>
      <c r="H49"/>
      <c r="I49"/>
      <c r="J49"/>
      <c r="K49"/>
    </row>
    <row r="50" spans="3:11" ht="15">
      <c r="C50"/>
      <c r="D50"/>
      <c r="E50"/>
      <c r="F50"/>
      <c r="G50"/>
      <c r="H50"/>
      <c r="I50"/>
      <c r="J50"/>
      <c r="K50"/>
    </row>
    <row r="51" spans="3:11" ht="15">
      <c r="C51"/>
      <c r="D51"/>
      <c r="E51"/>
      <c r="F51"/>
      <c r="G51"/>
      <c r="H51"/>
      <c r="I51"/>
      <c r="J51"/>
      <c r="K51"/>
    </row>
    <row r="52" spans="3:11" ht="15">
      <c r="C52"/>
      <c r="D52"/>
      <c r="E52"/>
      <c r="F52"/>
      <c r="G52"/>
      <c r="H52"/>
      <c r="I52"/>
      <c r="J52"/>
      <c r="K52"/>
    </row>
    <row r="53" spans="3:11" ht="15">
      <c r="C53"/>
      <c r="D53"/>
      <c r="E53"/>
      <c r="F53"/>
      <c r="G53"/>
      <c r="H53"/>
      <c r="I53"/>
      <c r="J53"/>
      <c r="K53"/>
    </row>
    <row r="54" spans="3:11" ht="15">
      <c r="C54"/>
      <c r="D54"/>
      <c r="E54"/>
      <c r="F54"/>
      <c r="G54"/>
      <c r="H54"/>
      <c r="I54"/>
      <c r="J54"/>
      <c r="K54"/>
    </row>
    <row r="55" spans="3:11" ht="15">
      <c r="C55"/>
      <c r="D55"/>
      <c r="E55"/>
      <c r="F55"/>
      <c r="G55"/>
      <c r="H55"/>
      <c r="I55"/>
      <c r="J55"/>
      <c r="K55"/>
    </row>
    <row r="56" spans="3:11" ht="15">
      <c r="C56"/>
      <c r="D56"/>
      <c r="E56"/>
      <c r="F56"/>
      <c r="G56"/>
      <c r="H56"/>
      <c r="I56"/>
      <c r="J56"/>
      <c r="K56"/>
    </row>
    <row r="57" spans="3:11" ht="15">
      <c r="C57"/>
      <c r="D57"/>
      <c r="E57"/>
      <c r="F57"/>
      <c r="G57"/>
      <c r="H57"/>
      <c r="I57"/>
      <c r="J57"/>
      <c r="K57"/>
    </row>
    <row r="58" spans="3:11" ht="15">
      <c r="C58"/>
      <c r="D58"/>
      <c r="E58"/>
      <c r="F58"/>
      <c r="G58"/>
      <c r="H58"/>
      <c r="I58"/>
      <c r="J58"/>
      <c r="K58"/>
    </row>
    <row r="59" spans="3:11" ht="15">
      <c r="C59"/>
      <c r="D59"/>
      <c r="E59"/>
      <c r="F59"/>
      <c r="G59"/>
      <c r="H59"/>
      <c r="I59"/>
      <c r="J59"/>
      <c r="K59"/>
    </row>
    <row r="60" spans="3:11" ht="15">
      <c r="C60"/>
      <c r="D60"/>
      <c r="E60"/>
      <c r="F60"/>
      <c r="G60"/>
      <c r="H60"/>
      <c r="I60"/>
      <c r="J60"/>
      <c r="K60"/>
    </row>
    <row r="61" spans="3:11" ht="15">
      <c r="C61"/>
      <c r="D61"/>
      <c r="E61"/>
      <c r="F61"/>
      <c r="G61"/>
      <c r="H61"/>
      <c r="I61"/>
      <c r="J61"/>
      <c r="K61"/>
    </row>
    <row r="62" spans="3:11" ht="15">
      <c r="C62"/>
      <c r="D62"/>
      <c r="E62"/>
      <c r="F62"/>
      <c r="G62"/>
      <c r="H62"/>
      <c r="I62"/>
      <c r="J62"/>
      <c r="K62"/>
    </row>
  </sheetData>
  <sortState ref="A25:D38">
    <sortCondition ref="D25:D38"/>
  </sortState>
  <customSheetViews>
    <customSheetView guid="{37EBF6B8-25A0-4EFC-9608-366FD1E6584D}" showGridLines="0">
      <selection activeCell="A23" sqref="A23"/>
      <pageMargins left="0.7" right="0.7" top="0.75" bottom="0.75" header="0.3" footer="0.3"/>
      <pageSetup paperSize="9" orientation="portrait" horizontalDpi="90" verticalDpi="90" r:id="rId1"/>
    </customSheetView>
  </customSheetViews>
  <mergeCells count="5">
    <mergeCell ref="B23:D24"/>
    <mergeCell ref="T4:T5"/>
    <mergeCell ref="B4:I4"/>
    <mergeCell ref="K4:R4"/>
    <mergeCell ref="A2:M2"/>
  </mergeCells>
  <pageMargins left="0.7" right="0.7" top="0.75" bottom="0.75" header="0.3" footer="0.3"/>
  <pageSetup paperSize="9" orientation="portrait" horizontalDpi="90" verticalDpi="90" r:id="rId2"/>
  <ignoredErrors>
    <ignoredError sqref="B5:F5" numberStoredAsText="1"/>
  </ignoredErrors>
</worksheet>
</file>

<file path=xl/worksheets/sheet30.xml><?xml version="1.0" encoding="utf-8"?>
<worksheet xmlns="http://schemas.openxmlformats.org/spreadsheetml/2006/main" xmlns:r="http://schemas.openxmlformats.org/officeDocument/2006/relationships">
  <sheetPr codeName="Sheet15"/>
  <dimension ref="A2:W189"/>
  <sheetViews>
    <sheetView showGridLines="0" zoomScaleNormal="100" workbookViewId="0">
      <selection activeCell="H34" sqref="H34"/>
    </sheetView>
  </sheetViews>
  <sheetFormatPr defaultRowHeight="15"/>
  <cols>
    <col min="1" max="1" width="25" customWidth="1"/>
    <col min="2" max="2" width="25" style="262" customWidth="1"/>
    <col min="3" max="5" width="28.85546875" customWidth="1"/>
    <col min="6" max="6" width="24.42578125" customWidth="1"/>
    <col min="7" max="7" width="24.85546875" customWidth="1"/>
    <col min="8" max="8" width="24.42578125" customWidth="1"/>
    <col min="9" max="9" width="27.28515625" customWidth="1"/>
    <col min="10" max="10" width="27.140625" customWidth="1"/>
    <col min="11" max="11" width="28.28515625" customWidth="1"/>
    <col min="12" max="12" width="26.7109375" customWidth="1"/>
    <col min="13" max="13" width="26.140625" customWidth="1"/>
    <col min="14" max="17" width="25.85546875" customWidth="1"/>
    <col min="18" max="18" width="23.140625" customWidth="1"/>
    <col min="19" max="23" width="29.85546875" customWidth="1"/>
  </cols>
  <sheetData>
    <row r="2" spans="1:22" ht="39" customHeight="1">
      <c r="A2" s="528" t="s">
        <v>286</v>
      </c>
      <c r="B2" s="528"/>
      <c r="C2" s="528"/>
      <c r="D2" s="528"/>
      <c r="E2" s="528"/>
      <c r="F2" s="528"/>
    </row>
    <row r="3" spans="1:22" ht="15.75" thickBot="1">
      <c r="F3" s="347"/>
      <c r="G3" s="347" t="s">
        <v>271</v>
      </c>
      <c r="H3" s="347"/>
      <c r="I3" s="347"/>
      <c r="J3" s="347"/>
      <c r="K3" s="347"/>
      <c r="L3" s="347"/>
      <c r="M3" s="347"/>
      <c r="N3" s="347"/>
      <c r="O3" s="347"/>
      <c r="P3" s="347"/>
      <c r="Q3" s="347"/>
      <c r="R3" s="347"/>
      <c r="S3" s="347"/>
      <c r="T3" s="347"/>
      <c r="U3" s="347"/>
      <c r="V3" s="347"/>
    </row>
    <row r="4" spans="1:22" ht="33.75" customHeight="1" thickTop="1">
      <c r="A4" s="174"/>
      <c r="B4" s="176" t="s">
        <v>141</v>
      </c>
      <c r="C4" s="176" t="s">
        <v>163</v>
      </c>
      <c r="D4" s="177" t="s">
        <v>147</v>
      </c>
      <c r="E4" s="178" t="s">
        <v>148</v>
      </c>
      <c r="F4" s="422" t="s">
        <v>276</v>
      </c>
      <c r="G4" s="423"/>
      <c r="H4" s="572" t="s">
        <v>176</v>
      </c>
      <c r="I4" s="573"/>
      <c r="J4" s="573"/>
      <c r="K4" s="573"/>
      <c r="L4" s="573"/>
      <c r="M4" s="573" t="s">
        <v>177</v>
      </c>
      <c r="N4" s="573"/>
      <c r="O4" s="573"/>
      <c r="P4" s="573"/>
      <c r="Q4" s="573"/>
      <c r="R4" s="573" t="s">
        <v>178</v>
      </c>
      <c r="S4" s="573"/>
      <c r="T4" s="573"/>
      <c r="U4" s="573"/>
      <c r="V4" s="574"/>
    </row>
    <row r="5" spans="1:22" ht="15.75" thickBot="1">
      <c r="A5" s="175" t="s">
        <v>51</v>
      </c>
      <c r="B5" s="261"/>
      <c r="C5" s="263" t="s">
        <v>113</v>
      </c>
      <c r="D5" s="265" t="s">
        <v>113</v>
      </c>
      <c r="E5" s="266" t="s">
        <v>113</v>
      </c>
      <c r="F5" s="424"/>
      <c r="G5" s="425"/>
      <c r="H5" s="419" t="s">
        <v>194</v>
      </c>
      <c r="I5" s="420" t="s">
        <v>179</v>
      </c>
      <c r="J5" s="420" t="s">
        <v>113</v>
      </c>
      <c r="K5" s="420" t="s">
        <v>180</v>
      </c>
      <c r="L5" s="420" t="s">
        <v>195</v>
      </c>
      <c r="M5" s="420" t="s">
        <v>194</v>
      </c>
      <c r="N5" s="420" t="s">
        <v>179</v>
      </c>
      <c r="O5" s="420" t="s">
        <v>113</v>
      </c>
      <c r="P5" s="420" t="s">
        <v>180</v>
      </c>
      <c r="Q5" s="420" t="s">
        <v>195</v>
      </c>
      <c r="R5" s="420" t="s">
        <v>194</v>
      </c>
      <c r="S5" s="420" t="s">
        <v>179</v>
      </c>
      <c r="T5" s="420" t="s">
        <v>113</v>
      </c>
      <c r="U5" s="420" t="s">
        <v>180</v>
      </c>
      <c r="V5" s="421" t="s">
        <v>195</v>
      </c>
    </row>
    <row r="6" spans="1:22" ht="15.75" customHeight="1" thickTop="1">
      <c r="A6" s="112" t="s">
        <v>101</v>
      </c>
      <c r="B6" s="264">
        <v>0</v>
      </c>
      <c r="C6" s="329">
        <f>F24</f>
        <v>0.1</v>
      </c>
      <c r="D6" s="329">
        <f>M25</f>
        <v>1E-3</v>
      </c>
      <c r="E6" s="329">
        <f>T26</f>
        <v>1E-3</v>
      </c>
      <c r="F6" s="575" t="s">
        <v>277</v>
      </c>
      <c r="G6" s="394" t="s">
        <v>181</v>
      </c>
      <c r="H6" s="395">
        <v>0</v>
      </c>
      <c r="I6" s="396">
        <v>0</v>
      </c>
      <c r="J6" s="396">
        <v>0</v>
      </c>
      <c r="K6" s="396">
        <v>9</v>
      </c>
      <c r="L6" s="396">
        <v>122</v>
      </c>
      <c r="M6" s="396">
        <v>0</v>
      </c>
      <c r="N6" s="396">
        <v>0</v>
      </c>
      <c r="O6" s="396">
        <v>0</v>
      </c>
      <c r="P6" s="396">
        <v>18</v>
      </c>
      <c r="Q6" s="396">
        <v>122</v>
      </c>
      <c r="R6" s="396">
        <v>0</v>
      </c>
      <c r="S6" s="396">
        <v>0</v>
      </c>
      <c r="T6" s="396">
        <v>0</v>
      </c>
      <c r="U6" s="396">
        <v>20</v>
      </c>
      <c r="V6" s="397">
        <v>122</v>
      </c>
    </row>
    <row r="7" spans="1:22">
      <c r="A7" s="112" t="s">
        <v>33</v>
      </c>
      <c r="B7" s="264">
        <v>0</v>
      </c>
      <c r="C7" s="329">
        <f>F29</f>
        <v>2.5</v>
      </c>
      <c r="D7" s="329">
        <f>30</f>
        <v>30</v>
      </c>
      <c r="E7" s="329">
        <f>T31</f>
        <v>15</v>
      </c>
      <c r="F7" s="576"/>
      <c r="G7" s="398" t="s">
        <v>182</v>
      </c>
      <c r="H7" s="399">
        <v>0</v>
      </c>
      <c r="I7" s="400">
        <v>0</v>
      </c>
      <c r="J7" s="400">
        <v>2.5</v>
      </c>
      <c r="K7" s="400">
        <v>11</v>
      </c>
      <c r="L7" s="400">
        <v>36</v>
      </c>
      <c r="M7" s="400">
        <v>0</v>
      </c>
      <c r="N7" s="400">
        <v>0</v>
      </c>
      <c r="O7" s="400">
        <v>8</v>
      </c>
      <c r="P7" s="400">
        <v>97</v>
      </c>
      <c r="Q7" s="400">
        <v>125</v>
      </c>
      <c r="R7" s="400">
        <v>0</v>
      </c>
      <c r="S7" s="400">
        <v>5</v>
      </c>
      <c r="T7" s="400">
        <v>20</v>
      </c>
      <c r="U7" s="400">
        <v>97</v>
      </c>
      <c r="V7" s="401">
        <v>127</v>
      </c>
    </row>
    <row r="8" spans="1:22">
      <c r="A8" s="112" t="s">
        <v>52</v>
      </c>
      <c r="B8" s="264">
        <v>0</v>
      </c>
      <c r="C8" s="329">
        <f>F34</f>
        <v>1E-3</v>
      </c>
      <c r="D8" s="329">
        <f>M35</f>
        <v>1E-3</v>
      </c>
      <c r="E8" s="329">
        <f>T36</f>
        <v>1E-3</v>
      </c>
      <c r="F8" s="576"/>
      <c r="G8" s="398" t="s">
        <v>183</v>
      </c>
      <c r="H8" s="399">
        <v>0</v>
      </c>
      <c r="I8" s="400">
        <v>0</v>
      </c>
      <c r="J8" s="400">
        <v>9</v>
      </c>
      <c r="K8" s="400">
        <v>35</v>
      </c>
      <c r="L8" s="400">
        <v>127</v>
      </c>
      <c r="M8" s="400">
        <v>0</v>
      </c>
      <c r="N8" s="400">
        <v>2</v>
      </c>
      <c r="O8" s="400">
        <v>22</v>
      </c>
      <c r="P8" s="400">
        <v>36</v>
      </c>
      <c r="Q8" s="400">
        <v>151</v>
      </c>
      <c r="R8" s="400">
        <v>0</v>
      </c>
      <c r="S8" s="400">
        <v>10</v>
      </c>
      <c r="T8" s="400">
        <v>26</v>
      </c>
      <c r="U8" s="400">
        <v>43</v>
      </c>
      <c r="V8" s="401">
        <v>151</v>
      </c>
    </row>
    <row r="9" spans="1:22">
      <c r="A9" s="112" t="s">
        <v>35</v>
      </c>
      <c r="B9" s="264">
        <v>0</v>
      </c>
      <c r="C9" s="329">
        <f>F39</f>
        <v>9</v>
      </c>
      <c r="D9" s="329">
        <f>M40</f>
        <v>20</v>
      </c>
      <c r="E9" s="329">
        <f>T41</f>
        <v>16</v>
      </c>
      <c r="F9" s="576"/>
      <c r="G9" s="398" t="s">
        <v>184</v>
      </c>
      <c r="H9" s="399">
        <v>0</v>
      </c>
      <c r="I9" s="400">
        <v>0</v>
      </c>
      <c r="J9" s="400">
        <v>0</v>
      </c>
      <c r="K9" s="400">
        <v>3</v>
      </c>
      <c r="L9" s="400">
        <v>123</v>
      </c>
      <c r="M9" s="400">
        <v>0</v>
      </c>
      <c r="N9" s="400">
        <v>3</v>
      </c>
      <c r="O9" s="400">
        <v>9</v>
      </c>
      <c r="P9" s="400">
        <v>22</v>
      </c>
      <c r="Q9" s="400">
        <v>125</v>
      </c>
      <c r="R9" s="400">
        <v>0</v>
      </c>
      <c r="S9" s="400">
        <v>5</v>
      </c>
      <c r="T9" s="400">
        <v>13</v>
      </c>
      <c r="U9" s="400">
        <v>28</v>
      </c>
      <c r="V9" s="401">
        <v>125</v>
      </c>
    </row>
    <row r="10" spans="1:22">
      <c r="A10" s="112" t="s">
        <v>42</v>
      </c>
      <c r="B10" s="264">
        <v>0</v>
      </c>
      <c r="C10" s="329">
        <f>F44</f>
        <v>0.1</v>
      </c>
      <c r="D10" s="329">
        <f>M45</f>
        <v>4</v>
      </c>
      <c r="E10" s="329">
        <f>T46</f>
        <v>3</v>
      </c>
      <c r="F10" s="576"/>
      <c r="G10" s="398" t="s">
        <v>185</v>
      </c>
      <c r="H10" s="399">
        <v>0</v>
      </c>
      <c r="I10" s="400">
        <v>0</v>
      </c>
      <c r="J10" s="400">
        <v>1</v>
      </c>
      <c r="K10" s="400">
        <v>6</v>
      </c>
      <c r="L10" s="400">
        <v>151</v>
      </c>
      <c r="M10" s="400">
        <v>0</v>
      </c>
      <c r="N10" s="400">
        <v>3</v>
      </c>
      <c r="O10" s="400">
        <v>6</v>
      </c>
      <c r="P10" s="400">
        <v>10</v>
      </c>
      <c r="Q10" s="400">
        <v>152</v>
      </c>
      <c r="R10" s="400">
        <v>0</v>
      </c>
      <c r="S10" s="400">
        <v>6</v>
      </c>
      <c r="T10" s="400">
        <v>11</v>
      </c>
      <c r="U10" s="400">
        <v>20</v>
      </c>
      <c r="V10" s="401">
        <v>246</v>
      </c>
    </row>
    <row r="11" spans="1:22">
      <c r="A11" s="112" t="s">
        <v>36</v>
      </c>
      <c r="B11" s="264">
        <v>0</v>
      </c>
      <c r="C11" s="329">
        <f>F49</f>
        <v>1E-3</v>
      </c>
      <c r="D11" s="329">
        <f>M50</f>
        <v>6</v>
      </c>
      <c r="E11" s="329">
        <f>T51</f>
        <v>8</v>
      </c>
      <c r="F11" s="576"/>
      <c r="G11" s="398" t="s">
        <v>186</v>
      </c>
      <c r="H11" s="399">
        <v>0</v>
      </c>
      <c r="I11" s="400">
        <v>0</v>
      </c>
      <c r="J11" s="400">
        <v>0</v>
      </c>
      <c r="K11" s="400">
        <v>0</v>
      </c>
      <c r="L11" s="400">
        <v>81</v>
      </c>
      <c r="M11" s="400">
        <v>0</v>
      </c>
      <c r="N11" s="400">
        <v>0</v>
      </c>
      <c r="O11" s="400">
        <v>8.5</v>
      </c>
      <c r="P11" s="400">
        <v>16</v>
      </c>
      <c r="Q11" s="400">
        <v>81</v>
      </c>
      <c r="R11" s="400">
        <v>0</v>
      </c>
      <c r="S11" s="400">
        <v>5</v>
      </c>
      <c r="T11" s="400">
        <v>13</v>
      </c>
      <c r="U11" s="400">
        <v>20</v>
      </c>
      <c r="V11" s="401">
        <v>83</v>
      </c>
    </row>
    <row r="12" spans="1:22">
      <c r="A12" s="112" t="s">
        <v>38</v>
      </c>
      <c r="B12" s="264">
        <v>0</v>
      </c>
      <c r="C12" s="329">
        <f>F54</f>
        <v>4</v>
      </c>
      <c r="D12" s="329">
        <f>M55</f>
        <v>5</v>
      </c>
      <c r="E12" s="329">
        <f>T56</f>
        <v>5</v>
      </c>
      <c r="F12" s="576"/>
      <c r="G12" s="398" t="s">
        <v>187</v>
      </c>
      <c r="H12" s="399">
        <v>0</v>
      </c>
      <c r="I12" s="400">
        <v>0</v>
      </c>
      <c r="J12" s="400">
        <v>4</v>
      </c>
      <c r="K12" s="400">
        <v>10</v>
      </c>
      <c r="L12" s="400">
        <v>216</v>
      </c>
      <c r="M12" s="400">
        <v>0</v>
      </c>
      <c r="N12" s="400">
        <v>4</v>
      </c>
      <c r="O12" s="400">
        <v>9</v>
      </c>
      <c r="P12" s="400">
        <v>18</v>
      </c>
      <c r="Q12" s="400">
        <v>222</v>
      </c>
      <c r="R12" s="400">
        <v>0</v>
      </c>
      <c r="S12" s="400">
        <v>6</v>
      </c>
      <c r="T12" s="400">
        <v>11</v>
      </c>
      <c r="U12" s="400">
        <v>19</v>
      </c>
      <c r="V12" s="401">
        <v>223</v>
      </c>
    </row>
    <row r="13" spans="1:22">
      <c r="A13" s="112" t="s">
        <v>34</v>
      </c>
      <c r="B13" s="264">
        <v>0</v>
      </c>
      <c r="C13" s="329">
        <f>F59</f>
        <v>1</v>
      </c>
      <c r="D13" s="329">
        <f>M60</f>
        <v>3</v>
      </c>
      <c r="E13" s="329">
        <f>T61</f>
        <v>5</v>
      </c>
      <c r="F13" s="576"/>
      <c r="G13" s="398" t="s">
        <v>188</v>
      </c>
      <c r="H13" s="399">
        <v>0</v>
      </c>
      <c r="I13" s="400">
        <v>0</v>
      </c>
      <c r="J13" s="400">
        <v>0</v>
      </c>
      <c r="K13" s="400">
        <v>0</v>
      </c>
      <c r="L13" s="400">
        <v>9</v>
      </c>
      <c r="M13" s="400">
        <v>0</v>
      </c>
      <c r="N13" s="400">
        <v>0</v>
      </c>
      <c r="O13" s="400">
        <v>4</v>
      </c>
      <c r="P13" s="400">
        <v>13</v>
      </c>
      <c r="Q13" s="400">
        <v>14</v>
      </c>
      <c r="R13" s="400">
        <v>0</v>
      </c>
      <c r="S13" s="400">
        <v>0</v>
      </c>
      <c r="T13" s="400">
        <v>4</v>
      </c>
      <c r="U13" s="400">
        <v>13</v>
      </c>
      <c r="V13" s="401">
        <v>14</v>
      </c>
    </row>
    <row r="14" spans="1:22">
      <c r="A14" s="112" t="s">
        <v>37</v>
      </c>
      <c r="B14" s="264">
        <v>0</v>
      </c>
      <c r="C14" s="329">
        <f>F64</f>
        <v>0.1</v>
      </c>
      <c r="D14" s="329">
        <f>M65</f>
        <v>8.5</v>
      </c>
      <c r="E14" s="329">
        <f>T66</f>
        <v>8</v>
      </c>
      <c r="F14" s="576"/>
      <c r="G14" s="398" t="s">
        <v>189</v>
      </c>
      <c r="H14" s="399">
        <v>0</v>
      </c>
      <c r="I14" s="400">
        <v>0</v>
      </c>
      <c r="J14" s="400">
        <v>0</v>
      </c>
      <c r="K14" s="400">
        <v>1</v>
      </c>
      <c r="L14" s="400">
        <v>118</v>
      </c>
      <c r="M14" s="400">
        <v>0</v>
      </c>
      <c r="N14" s="400">
        <v>0</v>
      </c>
      <c r="O14" s="400">
        <v>0</v>
      </c>
      <c r="P14" s="400">
        <v>13.5</v>
      </c>
      <c r="Q14" s="400">
        <v>118</v>
      </c>
      <c r="R14" s="400">
        <v>0</v>
      </c>
      <c r="S14" s="400">
        <v>0</v>
      </c>
      <c r="T14" s="400">
        <v>4.5</v>
      </c>
      <c r="U14" s="400">
        <v>19.5</v>
      </c>
      <c r="V14" s="401">
        <v>118</v>
      </c>
    </row>
    <row r="15" spans="1:22">
      <c r="A15" s="112" t="s">
        <v>40</v>
      </c>
      <c r="B15" s="264">
        <v>0</v>
      </c>
      <c r="C15" s="329">
        <f>F69</f>
        <v>1E-3</v>
      </c>
      <c r="D15" s="329">
        <f>M70</f>
        <v>1E-3</v>
      </c>
      <c r="E15" s="329">
        <f>T71</f>
        <v>4.5</v>
      </c>
      <c r="F15" s="576"/>
      <c r="G15" s="398" t="s">
        <v>190</v>
      </c>
      <c r="H15" s="399">
        <v>0</v>
      </c>
      <c r="I15" s="400">
        <v>0</v>
      </c>
      <c r="J15" s="400">
        <v>0</v>
      </c>
      <c r="K15" s="400">
        <v>7</v>
      </c>
      <c r="L15" s="400">
        <v>86</v>
      </c>
      <c r="M15" s="400">
        <v>0</v>
      </c>
      <c r="N15" s="400">
        <v>0</v>
      </c>
      <c r="O15" s="400">
        <v>0</v>
      </c>
      <c r="P15" s="400">
        <v>15</v>
      </c>
      <c r="Q15" s="400">
        <v>144</v>
      </c>
      <c r="R15" s="400">
        <v>0</v>
      </c>
      <c r="S15" s="400">
        <v>0</v>
      </c>
      <c r="T15" s="400">
        <v>0</v>
      </c>
      <c r="U15" s="400">
        <v>19</v>
      </c>
      <c r="V15" s="401">
        <v>144</v>
      </c>
    </row>
    <row r="16" spans="1:22">
      <c r="A16" s="112" t="s">
        <v>39</v>
      </c>
      <c r="B16" s="264">
        <v>0</v>
      </c>
      <c r="C16" s="329">
        <f>F74</f>
        <v>1E-3</v>
      </c>
      <c r="D16" s="329">
        <f>M75</f>
        <v>4</v>
      </c>
      <c r="E16" s="329">
        <f>T76</f>
        <v>4</v>
      </c>
      <c r="F16" s="576"/>
      <c r="G16" s="398" t="s">
        <v>102</v>
      </c>
      <c r="H16" s="399">
        <v>0</v>
      </c>
      <c r="I16" s="400">
        <v>0</v>
      </c>
      <c r="J16" s="400">
        <v>0</v>
      </c>
      <c r="K16" s="402">
        <v>0.5</v>
      </c>
      <c r="L16" s="400">
        <v>39</v>
      </c>
      <c r="M16" s="400">
        <v>0</v>
      </c>
      <c r="N16" s="400">
        <v>1</v>
      </c>
      <c r="O16" s="400">
        <v>5</v>
      </c>
      <c r="P16" s="400">
        <v>7</v>
      </c>
      <c r="Q16" s="400">
        <v>65</v>
      </c>
      <c r="R16" s="400">
        <v>0</v>
      </c>
      <c r="S16" s="400">
        <v>6</v>
      </c>
      <c r="T16" s="400">
        <v>9</v>
      </c>
      <c r="U16" s="400">
        <v>14</v>
      </c>
      <c r="V16" s="401">
        <v>90</v>
      </c>
    </row>
    <row r="17" spans="1:23">
      <c r="A17" s="112" t="s">
        <v>45</v>
      </c>
      <c r="B17" s="264">
        <v>0</v>
      </c>
      <c r="C17" s="329">
        <f>F79</f>
        <v>2</v>
      </c>
      <c r="D17" s="329">
        <f>M80</f>
        <v>16</v>
      </c>
      <c r="E17" s="329">
        <f>T81</f>
        <v>35.5</v>
      </c>
      <c r="F17" s="576"/>
      <c r="G17" s="398" t="s">
        <v>218</v>
      </c>
      <c r="H17" s="399">
        <v>0</v>
      </c>
      <c r="I17" s="400">
        <v>0</v>
      </c>
      <c r="J17" s="400">
        <v>0</v>
      </c>
      <c r="K17" s="400">
        <v>0</v>
      </c>
      <c r="L17" s="400">
        <v>0</v>
      </c>
      <c r="M17" s="400">
        <v>0</v>
      </c>
      <c r="N17" s="400">
        <v>0</v>
      </c>
      <c r="O17" s="400">
        <v>0</v>
      </c>
      <c r="P17" s="400">
        <v>0</v>
      </c>
      <c r="Q17" s="400">
        <v>0</v>
      </c>
      <c r="R17" s="400">
        <v>0</v>
      </c>
      <c r="S17" s="400">
        <v>0</v>
      </c>
      <c r="T17" s="400">
        <v>0</v>
      </c>
      <c r="U17" s="400">
        <v>0</v>
      </c>
      <c r="V17" s="401">
        <v>0</v>
      </c>
      <c r="W17" s="347"/>
    </row>
    <row r="18" spans="1:23">
      <c r="A18" s="112" t="s">
        <v>41</v>
      </c>
      <c r="B18" s="264">
        <v>0</v>
      </c>
      <c r="C18" s="329">
        <f>F84</f>
        <v>0.1</v>
      </c>
      <c r="D18" s="329">
        <f>M85</f>
        <v>0.1</v>
      </c>
      <c r="E18" s="329">
        <f>T86</f>
        <v>0.1</v>
      </c>
      <c r="F18" s="576"/>
      <c r="G18" s="398" t="s">
        <v>191</v>
      </c>
      <c r="H18" s="399">
        <v>0</v>
      </c>
      <c r="I18" s="400">
        <v>0</v>
      </c>
      <c r="J18" s="400">
        <v>0</v>
      </c>
      <c r="K18" s="400">
        <v>19</v>
      </c>
      <c r="L18" s="400">
        <v>19</v>
      </c>
      <c r="M18" s="400">
        <v>0</v>
      </c>
      <c r="N18" s="400">
        <v>0</v>
      </c>
      <c r="O18" s="400">
        <v>0</v>
      </c>
      <c r="P18" s="400">
        <v>22</v>
      </c>
      <c r="Q18" s="400">
        <v>22</v>
      </c>
      <c r="R18" s="400">
        <v>0</v>
      </c>
      <c r="S18" s="400">
        <v>0</v>
      </c>
      <c r="T18" s="400">
        <v>0</v>
      </c>
      <c r="U18" s="400">
        <v>26</v>
      </c>
      <c r="V18" s="401">
        <v>26</v>
      </c>
    </row>
    <row r="19" spans="1:23">
      <c r="A19" s="112" t="s">
        <v>43</v>
      </c>
      <c r="B19" s="264">
        <v>0</v>
      </c>
      <c r="C19" s="329">
        <f>F89</f>
        <v>1E-3</v>
      </c>
      <c r="D19" s="329">
        <f>M90</f>
        <v>1E-3</v>
      </c>
      <c r="E19" s="329">
        <f>T91</f>
        <v>1E-3</v>
      </c>
      <c r="F19" s="576"/>
      <c r="G19" s="398" t="s">
        <v>219</v>
      </c>
      <c r="H19" s="399">
        <v>0</v>
      </c>
      <c r="I19" s="400">
        <v>0</v>
      </c>
      <c r="J19" s="400">
        <v>2</v>
      </c>
      <c r="K19" s="400">
        <v>4</v>
      </c>
      <c r="L19" s="400">
        <v>4</v>
      </c>
      <c r="M19" s="400">
        <v>0</v>
      </c>
      <c r="N19" s="400">
        <v>0</v>
      </c>
      <c r="O19" s="400">
        <v>16</v>
      </c>
      <c r="P19" s="400">
        <v>32</v>
      </c>
      <c r="Q19" s="400">
        <v>32</v>
      </c>
      <c r="R19" s="400">
        <v>46</v>
      </c>
      <c r="S19" s="400">
        <v>46</v>
      </c>
      <c r="T19" s="400">
        <v>81.5</v>
      </c>
      <c r="U19" s="400">
        <v>117</v>
      </c>
      <c r="V19" s="401">
        <v>117</v>
      </c>
    </row>
    <row r="20" spans="1:23" ht="31.5" customHeight="1" thickBot="1">
      <c r="A20" s="571" t="s">
        <v>231</v>
      </c>
      <c r="B20" s="571"/>
      <c r="C20" s="571"/>
      <c r="D20" s="571"/>
      <c r="E20" s="571"/>
      <c r="F20" s="577"/>
      <c r="G20" s="403" t="s">
        <v>27</v>
      </c>
      <c r="H20" s="404">
        <v>0</v>
      </c>
      <c r="I20" s="405">
        <v>0</v>
      </c>
      <c r="J20" s="405">
        <v>0</v>
      </c>
      <c r="K20" s="405">
        <v>7</v>
      </c>
      <c r="L20" s="405">
        <v>216</v>
      </c>
      <c r="M20" s="405">
        <v>0</v>
      </c>
      <c r="N20" s="405">
        <v>0</v>
      </c>
      <c r="O20" s="405">
        <v>6</v>
      </c>
      <c r="P20" s="405">
        <v>17</v>
      </c>
      <c r="Q20" s="405">
        <v>222</v>
      </c>
      <c r="R20" s="405">
        <v>0</v>
      </c>
      <c r="S20" s="405">
        <v>1</v>
      </c>
      <c r="T20" s="405">
        <v>9</v>
      </c>
      <c r="U20" s="405">
        <v>21</v>
      </c>
      <c r="V20" s="406">
        <v>246</v>
      </c>
    </row>
    <row r="21" spans="1:23" s="344" customFormat="1" ht="45" customHeight="1" thickTop="1">
      <c r="G21" s="347" t="s">
        <v>208</v>
      </c>
      <c r="N21" s="347" t="s">
        <v>209</v>
      </c>
      <c r="U21" s="347" t="s">
        <v>209</v>
      </c>
    </row>
    <row r="22" spans="1:23" ht="45">
      <c r="A22" s="350" t="s">
        <v>51</v>
      </c>
      <c r="B22" s="351" t="s">
        <v>141</v>
      </c>
      <c r="C22" s="346" t="s">
        <v>202</v>
      </c>
      <c r="D22" s="346" t="s">
        <v>196</v>
      </c>
      <c r="E22" s="346" t="s">
        <v>172</v>
      </c>
      <c r="F22" s="346" t="s">
        <v>173</v>
      </c>
      <c r="G22" s="346" t="s">
        <v>163</v>
      </c>
      <c r="H22" s="346" t="s">
        <v>197</v>
      </c>
      <c r="I22" s="346" t="s">
        <v>203</v>
      </c>
      <c r="J22" s="346" t="s">
        <v>204</v>
      </c>
      <c r="K22" s="346" t="s">
        <v>198</v>
      </c>
      <c r="L22" s="346" t="s">
        <v>192</v>
      </c>
      <c r="M22" s="346" t="s">
        <v>193</v>
      </c>
      <c r="N22" s="346" t="s">
        <v>147</v>
      </c>
      <c r="O22" s="346" t="s">
        <v>199</v>
      </c>
      <c r="P22" s="346" t="s">
        <v>205</v>
      </c>
      <c r="Q22" s="346" t="s">
        <v>206</v>
      </c>
      <c r="R22" s="346" t="s">
        <v>200</v>
      </c>
      <c r="S22" s="346" t="s">
        <v>174</v>
      </c>
      <c r="T22" s="346" t="s">
        <v>175</v>
      </c>
      <c r="U22" s="346" t="s">
        <v>148</v>
      </c>
      <c r="V22" s="346" t="s">
        <v>201</v>
      </c>
      <c r="W22" s="346" t="s">
        <v>207</v>
      </c>
    </row>
    <row r="23" spans="1:23" s="347" customFormat="1">
      <c r="A23" s="357"/>
      <c r="B23" s="358"/>
      <c r="C23" s="358"/>
      <c r="D23" s="358"/>
      <c r="E23" s="358"/>
      <c r="F23" s="358"/>
      <c r="G23" s="358"/>
      <c r="H23" s="358"/>
      <c r="I23" s="358"/>
      <c r="J23" s="358"/>
      <c r="K23" s="358"/>
      <c r="L23" s="358"/>
      <c r="M23" s="358"/>
      <c r="N23" s="358"/>
      <c r="O23" s="367"/>
      <c r="P23" s="367"/>
      <c r="Q23" s="358"/>
      <c r="R23" s="358"/>
      <c r="S23" s="358"/>
      <c r="T23" s="358"/>
      <c r="U23" s="358"/>
      <c r="V23" s="364"/>
      <c r="W23" s="364"/>
    </row>
    <row r="24" spans="1:23">
      <c r="A24" s="352"/>
      <c r="B24" s="353">
        <v>0</v>
      </c>
      <c r="C24" s="349">
        <f>ABS(D24-E24)</f>
        <v>0</v>
      </c>
      <c r="D24" s="349">
        <f>H6</f>
        <v>0</v>
      </c>
      <c r="E24" s="354">
        <f>I6</f>
        <v>0</v>
      </c>
      <c r="F24" s="349">
        <f>IF(J6-$I6&gt;0,J6-$I6,0.1)</f>
        <v>0.1</v>
      </c>
      <c r="G24" s="354">
        <f>K6-$I6</f>
        <v>9</v>
      </c>
      <c r="H24" s="354">
        <f>L6-$I6</f>
        <v>122</v>
      </c>
      <c r="I24" s="349">
        <f>ABS(H24-G24)</f>
        <v>113</v>
      </c>
      <c r="J24" s="358"/>
      <c r="K24" s="358"/>
      <c r="L24" s="361"/>
      <c r="M24" s="361"/>
      <c r="N24" s="361"/>
      <c r="O24" s="367"/>
      <c r="P24" s="367"/>
      <c r="Q24" s="358"/>
      <c r="R24" s="358"/>
      <c r="S24" s="361"/>
      <c r="T24" s="361"/>
      <c r="U24" s="361"/>
      <c r="V24" s="364"/>
      <c r="W24" s="364"/>
    </row>
    <row r="25" spans="1:23" s="344" customFormat="1">
      <c r="A25" s="112" t="s">
        <v>101</v>
      </c>
      <c r="B25" s="264">
        <v>0</v>
      </c>
      <c r="C25" s="364"/>
      <c r="D25" s="364"/>
      <c r="E25" s="359"/>
      <c r="F25" s="359"/>
      <c r="G25" s="359"/>
      <c r="H25" s="364"/>
      <c r="I25" s="364"/>
      <c r="J25" s="354">
        <f>ABS(K25-L25)</f>
        <v>0</v>
      </c>
      <c r="K25" s="354">
        <f>M6</f>
        <v>0</v>
      </c>
      <c r="L25" s="349">
        <f>N6</f>
        <v>0</v>
      </c>
      <c r="M25" s="349">
        <f>IF(O6-$N6&gt;0,O6-$N6,0.001)</f>
        <v>1E-3</v>
      </c>
      <c r="N25" s="349">
        <f>P6-$N6</f>
        <v>18</v>
      </c>
      <c r="O25" s="349">
        <f>Q6-$N6</f>
        <v>122</v>
      </c>
      <c r="P25" s="366">
        <f>ABS(O25-N25)</f>
        <v>104</v>
      </c>
      <c r="Q25" s="358"/>
      <c r="R25" s="358"/>
      <c r="S25" s="358"/>
      <c r="T25" s="358"/>
      <c r="U25" s="358"/>
      <c r="V25" s="364"/>
      <c r="W25" s="364"/>
    </row>
    <row r="26" spans="1:23" s="344" customFormat="1">
      <c r="A26" s="112"/>
      <c r="B26" s="264">
        <v>0</v>
      </c>
      <c r="C26" s="364"/>
      <c r="D26" s="364"/>
      <c r="E26" s="359"/>
      <c r="F26" s="359"/>
      <c r="G26" s="359"/>
      <c r="H26" s="364"/>
      <c r="I26" s="364"/>
      <c r="J26" s="364"/>
      <c r="K26" s="364"/>
      <c r="L26" s="359"/>
      <c r="M26" s="359"/>
      <c r="N26" s="359"/>
      <c r="O26" s="364"/>
      <c r="P26" s="364"/>
      <c r="Q26" s="349">
        <f>ABS(R26-S26)</f>
        <v>0</v>
      </c>
      <c r="R26" s="349">
        <f>R6</f>
        <v>0</v>
      </c>
      <c r="S26" s="349">
        <f>S6</f>
        <v>0</v>
      </c>
      <c r="T26" s="349">
        <f>IF(T6-$S6&gt;0,T6-$S6, 0.001)</f>
        <v>1E-3</v>
      </c>
      <c r="U26" s="349">
        <f>U6-$S6</f>
        <v>20</v>
      </c>
      <c r="V26" s="349">
        <f>V6-$S6</f>
        <v>122</v>
      </c>
      <c r="W26" s="349">
        <f>ABS(V26-U26)</f>
        <v>102</v>
      </c>
    </row>
    <row r="27" spans="1:23" s="347" customFormat="1">
      <c r="A27" s="112"/>
      <c r="B27" s="360"/>
      <c r="C27" s="364"/>
      <c r="D27" s="364"/>
      <c r="E27" s="359"/>
      <c r="F27" s="359"/>
      <c r="G27" s="359"/>
      <c r="H27" s="364"/>
      <c r="I27" s="364"/>
      <c r="J27" s="364"/>
      <c r="K27" s="364"/>
      <c r="L27" s="359"/>
      <c r="M27" s="359"/>
      <c r="N27" s="359"/>
      <c r="O27" s="364"/>
      <c r="P27" s="364"/>
      <c r="Q27" s="364"/>
      <c r="R27" s="364"/>
      <c r="S27" s="359"/>
      <c r="T27" s="359"/>
      <c r="U27" s="359"/>
      <c r="V27" s="364"/>
      <c r="W27" s="364"/>
    </row>
    <row r="28" spans="1:23" s="347" customFormat="1">
      <c r="A28" s="112"/>
      <c r="B28" s="360"/>
      <c r="C28" s="364"/>
      <c r="D28" s="364"/>
      <c r="E28" s="359"/>
      <c r="F28" s="359"/>
      <c r="G28" s="359"/>
      <c r="H28" s="364"/>
      <c r="I28" s="364"/>
      <c r="J28" s="364"/>
      <c r="K28" s="364"/>
      <c r="L28" s="359"/>
      <c r="M28" s="359"/>
      <c r="N28" s="359"/>
      <c r="O28" s="364"/>
      <c r="P28" s="364"/>
      <c r="Q28" s="364"/>
      <c r="R28" s="364"/>
      <c r="S28" s="359"/>
      <c r="T28" s="359"/>
      <c r="U28" s="359"/>
      <c r="V28" s="364"/>
      <c r="W28" s="364"/>
    </row>
    <row r="29" spans="1:23">
      <c r="A29" s="112"/>
      <c r="B29" s="264">
        <v>0</v>
      </c>
      <c r="C29" s="349">
        <f>ABS(D29-E29)</f>
        <v>0</v>
      </c>
      <c r="D29" s="349">
        <f>H7</f>
        <v>0</v>
      </c>
      <c r="E29" s="349">
        <f>I7</f>
        <v>0</v>
      </c>
      <c r="F29" s="349">
        <f>IF(J7-$I7&gt;0,J7-$I7,0.1)</f>
        <v>2.5</v>
      </c>
      <c r="G29" s="349">
        <f>K7-$I7</f>
        <v>11</v>
      </c>
      <c r="H29" s="349">
        <f>L7-$I7</f>
        <v>36</v>
      </c>
      <c r="I29" s="349">
        <f>ABS(H29-G29)</f>
        <v>25</v>
      </c>
      <c r="J29" s="364"/>
      <c r="K29" s="364"/>
      <c r="L29" s="359"/>
      <c r="M29" s="359"/>
      <c r="N29" s="359"/>
      <c r="O29" s="364"/>
      <c r="P29" s="364"/>
      <c r="Q29" s="364"/>
      <c r="R29" s="364"/>
      <c r="S29" s="359"/>
      <c r="T29" s="359"/>
      <c r="U29" s="359"/>
      <c r="V29" s="364"/>
      <c r="W29" s="364"/>
    </row>
    <row r="30" spans="1:23" s="344" customFormat="1">
      <c r="A30" s="112" t="s">
        <v>33</v>
      </c>
      <c r="B30" s="264">
        <v>0</v>
      </c>
      <c r="C30" s="364"/>
      <c r="D30" s="364"/>
      <c r="E30" s="359"/>
      <c r="F30" s="359"/>
      <c r="G30" s="359"/>
      <c r="H30" s="364"/>
      <c r="I30" s="364"/>
      <c r="J30" s="354">
        <f>ABS(K30-L30)</f>
        <v>0</v>
      </c>
      <c r="K30" s="349">
        <f>M7</f>
        <v>0</v>
      </c>
      <c r="L30" s="349">
        <f>N7</f>
        <v>0</v>
      </c>
      <c r="M30" s="349">
        <f>IF(O7-$N7&gt;0,O7-$N7,0.001)</f>
        <v>8</v>
      </c>
      <c r="N30" s="349">
        <f>P7-$N7</f>
        <v>97</v>
      </c>
      <c r="O30" s="349">
        <f>Q7-$N7</f>
        <v>125</v>
      </c>
      <c r="P30" s="366">
        <f>ABS(O30-N30)</f>
        <v>28</v>
      </c>
      <c r="Q30" s="364"/>
      <c r="R30" s="364"/>
      <c r="S30" s="359"/>
      <c r="T30" s="359"/>
      <c r="U30" s="359"/>
      <c r="V30" s="364"/>
      <c r="W30" s="364"/>
    </row>
    <row r="31" spans="1:23" s="344" customFormat="1">
      <c r="A31" s="112"/>
      <c r="B31" s="264">
        <v>0</v>
      </c>
      <c r="C31" s="364"/>
      <c r="D31" s="364"/>
      <c r="E31" s="359"/>
      <c r="F31" s="359"/>
      <c r="G31" s="359"/>
      <c r="H31" s="364"/>
      <c r="I31" s="364"/>
      <c r="J31" s="364"/>
      <c r="K31" s="364"/>
      <c r="L31" s="359"/>
      <c r="M31" s="359"/>
      <c r="N31" s="359"/>
      <c r="O31" s="364"/>
      <c r="P31" s="364"/>
      <c r="Q31" s="349">
        <f>ABS(R31-S31)</f>
        <v>5</v>
      </c>
      <c r="R31" s="349">
        <f>R7</f>
        <v>0</v>
      </c>
      <c r="S31" s="349">
        <f>S7</f>
        <v>5</v>
      </c>
      <c r="T31" s="349">
        <f>IF(T7-$S7&gt;0,T7-$S7, 0.001)</f>
        <v>15</v>
      </c>
      <c r="U31" s="349">
        <f>U7-$S7</f>
        <v>92</v>
      </c>
      <c r="V31" s="349">
        <f>V7-$S7</f>
        <v>122</v>
      </c>
      <c r="W31" s="349">
        <f>ABS(V31-U31)</f>
        <v>30</v>
      </c>
    </row>
    <row r="32" spans="1:23" s="347" customFormat="1">
      <c r="A32" s="112"/>
      <c r="B32" s="360"/>
      <c r="C32" s="364"/>
      <c r="D32" s="364"/>
      <c r="E32" s="359"/>
      <c r="F32" s="359"/>
      <c r="G32" s="359"/>
      <c r="H32" s="364"/>
      <c r="I32" s="364"/>
      <c r="J32" s="364"/>
      <c r="K32" s="364"/>
      <c r="L32" s="359"/>
      <c r="M32" s="359"/>
      <c r="N32" s="359"/>
      <c r="O32" s="364"/>
      <c r="P32" s="364"/>
      <c r="Q32" s="359"/>
      <c r="R32" s="359"/>
      <c r="S32" s="359"/>
      <c r="T32" s="359"/>
      <c r="U32" s="359"/>
      <c r="V32" s="359"/>
      <c r="W32" s="359"/>
    </row>
    <row r="33" spans="1:23" s="347" customFormat="1">
      <c r="A33" s="112"/>
      <c r="B33" s="360"/>
      <c r="C33" s="364"/>
      <c r="D33" s="364"/>
      <c r="E33" s="359"/>
      <c r="F33" s="359"/>
      <c r="G33" s="359"/>
      <c r="H33" s="364"/>
      <c r="I33" s="364"/>
      <c r="J33" s="364"/>
      <c r="K33" s="364"/>
      <c r="L33" s="359"/>
      <c r="M33" s="359"/>
      <c r="N33" s="359"/>
      <c r="O33" s="364"/>
      <c r="P33" s="364"/>
      <c r="Q33" s="364"/>
      <c r="R33" s="364"/>
      <c r="S33" s="359"/>
      <c r="T33" s="359"/>
      <c r="U33" s="359"/>
      <c r="V33" s="364"/>
      <c r="W33" s="364"/>
    </row>
    <row r="34" spans="1:23">
      <c r="A34" s="112"/>
      <c r="B34" s="264">
        <v>0</v>
      </c>
      <c r="C34" s="349">
        <f>ABS(D34-E34)</f>
        <v>0</v>
      </c>
      <c r="D34" s="349">
        <f>H18</f>
        <v>0</v>
      </c>
      <c r="E34" s="349">
        <f>I18</f>
        <v>0</v>
      </c>
      <c r="F34" s="349">
        <f>IF(J18-$I18&gt;0,J18-$I18,0.001)</f>
        <v>1E-3</v>
      </c>
      <c r="G34" s="349">
        <f>K18-$I18</f>
        <v>19</v>
      </c>
      <c r="H34" s="349">
        <f>L18-$I18</f>
        <v>19</v>
      </c>
      <c r="I34" s="349">
        <f>ABS(H34-G34)</f>
        <v>0</v>
      </c>
      <c r="J34" s="364"/>
      <c r="K34" s="364"/>
      <c r="L34" s="359"/>
      <c r="M34" s="359"/>
      <c r="N34" s="359"/>
      <c r="O34" s="364"/>
      <c r="P34" s="364"/>
      <c r="Q34" s="364"/>
      <c r="R34" s="364"/>
      <c r="S34" s="359"/>
      <c r="T34" s="359"/>
      <c r="U34" s="359"/>
      <c r="V34" s="364"/>
      <c r="W34" s="364"/>
    </row>
    <row r="35" spans="1:23" s="344" customFormat="1">
      <c r="A35" s="112" t="s">
        <v>52</v>
      </c>
      <c r="B35" s="264">
        <v>0</v>
      </c>
      <c r="C35" s="364"/>
      <c r="D35" s="364"/>
      <c r="E35" s="359"/>
      <c r="F35" s="359"/>
      <c r="G35" s="359"/>
      <c r="H35" s="364"/>
      <c r="I35" s="364"/>
      <c r="J35" s="354">
        <f>ABS(K35-L35)</f>
        <v>0</v>
      </c>
      <c r="K35" s="349">
        <f>M18</f>
        <v>0</v>
      </c>
      <c r="L35" s="349">
        <f>N18</f>
        <v>0</v>
      </c>
      <c r="M35" s="349">
        <f>IF(O18-$N18&gt;0,O18-$N18,0.001)</f>
        <v>1E-3</v>
      </c>
      <c r="N35" s="349">
        <f>P18-$N18</f>
        <v>22</v>
      </c>
      <c r="O35" s="349">
        <f>Q18-$N18</f>
        <v>22</v>
      </c>
      <c r="P35" s="366">
        <f>ABS(O35-N35)</f>
        <v>0</v>
      </c>
      <c r="Q35" s="364"/>
      <c r="R35" s="364"/>
      <c r="S35" s="359"/>
      <c r="T35" s="359"/>
      <c r="U35" s="359"/>
      <c r="V35" s="364"/>
      <c r="W35" s="364"/>
    </row>
    <row r="36" spans="1:23" s="344" customFormat="1">
      <c r="A36" s="112"/>
      <c r="B36" s="264">
        <v>0</v>
      </c>
      <c r="C36" s="364"/>
      <c r="D36" s="364"/>
      <c r="E36" s="359"/>
      <c r="F36" s="359"/>
      <c r="G36" s="359"/>
      <c r="H36" s="364"/>
      <c r="I36" s="364"/>
      <c r="J36" s="364"/>
      <c r="K36" s="364"/>
      <c r="L36" s="359"/>
      <c r="M36" s="359"/>
      <c r="N36" s="359"/>
      <c r="O36" s="364"/>
      <c r="P36" s="364"/>
      <c r="Q36" s="349">
        <f>ABS(R36-S36)</f>
        <v>0</v>
      </c>
      <c r="R36" s="349">
        <f>R18</f>
        <v>0</v>
      </c>
      <c r="S36" s="349">
        <f>S18</f>
        <v>0</v>
      </c>
      <c r="T36" s="349">
        <f>IF(T18-$S18&gt;0,T18-$S18, 0.001)</f>
        <v>1E-3</v>
      </c>
      <c r="U36" s="349">
        <f>U18-$S18</f>
        <v>26</v>
      </c>
      <c r="V36" s="349">
        <f>V18-$S18</f>
        <v>26</v>
      </c>
      <c r="W36" s="349">
        <f>ABS(V36-U36)</f>
        <v>0</v>
      </c>
    </row>
    <row r="37" spans="1:23" s="347" customFormat="1">
      <c r="A37" s="112"/>
      <c r="B37" s="360"/>
      <c r="C37" s="364"/>
      <c r="D37" s="364"/>
      <c r="E37" s="359"/>
      <c r="F37" s="359"/>
      <c r="G37" s="359"/>
      <c r="H37" s="364"/>
      <c r="I37" s="364"/>
      <c r="J37" s="364"/>
      <c r="K37" s="364"/>
      <c r="L37" s="359"/>
      <c r="M37" s="359"/>
      <c r="N37" s="359"/>
      <c r="O37" s="364"/>
      <c r="P37" s="364"/>
      <c r="Q37" s="359"/>
      <c r="R37" s="359"/>
      <c r="S37" s="359"/>
      <c r="T37" s="359"/>
      <c r="U37" s="359"/>
      <c r="V37" s="359"/>
      <c r="W37" s="359"/>
    </row>
    <row r="38" spans="1:23" s="347" customFormat="1">
      <c r="A38" s="112"/>
      <c r="B38" s="360"/>
      <c r="C38" s="364"/>
      <c r="D38" s="364"/>
      <c r="E38" s="359"/>
      <c r="F38" s="359"/>
      <c r="G38" s="359"/>
      <c r="H38" s="364"/>
      <c r="I38" s="364"/>
      <c r="J38" s="364"/>
      <c r="K38" s="364"/>
      <c r="L38" s="359"/>
      <c r="M38" s="359"/>
      <c r="N38" s="359"/>
      <c r="O38" s="364"/>
      <c r="P38" s="364"/>
      <c r="Q38" s="364"/>
      <c r="R38" s="364"/>
      <c r="S38" s="359"/>
      <c r="T38" s="359"/>
      <c r="U38" s="359"/>
      <c r="V38" s="364"/>
      <c r="W38" s="364"/>
    </row>
    <row r="39" spans="1:23">
      <c r="A39" s="112"/>
      <c r="B39" s="264">
        <v>0</v>
      </c>
      <c r="C39" s="349">
        <f>ABS(D39-E39)</f>
        <v>0</v>
      </c>
      <c r="D39" s="349">
        <f>H8</f>
        <v>0</v>
      </c>
      <c r="E39" s="349">
        <f>I8</f>
        <v>0</v>
      </c>
      <c r="F39" s="349">
        <f>IF(J8-$I8&gt;0,J8-$I8,0.001)</f>
        <v>9</v>
      </c>
      <c r="G39" s="349">
        <f>K8-$I8</f>
        <v>35</v>
      </c>
      <c r="H39" s="349">
        <f>L8-$I8</f>
        <v>127</v>
      </c>
      <c r="I39" s="349">
        <f>ABS(H39-G39)</f>
        <v>92</v>
      </c>
      <c r="J39" s="364"/>
      <c r="K39" s="364"/>
      <c r="L39" s="359"/>
      <c r="M39" s="359"/>
      <c r="N39" s="359"/>
      <c r="O39" s="364"/>
      <c r="P39" s="364"/>
      <c r="Q39" s="364"/>
      <c r="R39" s="364"/>
      <c r="S39" s="359"/>
      <c r="T39" s="359"/>
      <c r="U39" s="359"/>
      <c r="V39" s="364"/>
      <c r="W39" s="364"/>
    </row>
    <row r="40" spans="1:23" s="344" customFormat="1">
      <c r="A40" s="112" t="s">
        <v>35</v>
      </c>
      <c r="B40" s="264">
        <v>0</v>
      </c>
      <c r="C40" s="364"/>
      <c r="D40" s="364"/>
      <c r="E40" s="359"/>
      <c r="F40" s="359"/>
      <c r="G40" s="359"/>
      <c r="H40" s="364"/>
      <c r="I40" s="364"/>
      <c r="J40" s="354">
        <f>ABS(K40-L40)</f>
        <v>2</v>
      </c>
      <c r="K40" s="349">
        <f>M8</f>
        <v>0</v>
      </c>
      <c r="L40" s="349">
        <f>N8</f>
        <v>2</v>
      </c>
      <c r="M40" s="349">
        <f>IF(O8-$N8&gt;0,O8-$N8,0.001)</f>
        <v>20</v>
      </c>
      <c r="N40" s="349">
        <f>P8-$N8</f>
        <v>34</v>
      </c>
      <c r="O40" s="349">
        <f>Q8-$N8</f>
        <v>149</v>
      </c>
      <c r="P40" s="366">
        <f>ABS(O40-N40)</f>
        <v>115</v>
      </c>
      <c r="Q40" s="364"/>
      <c r="R40" s="364"/>
      <c r="S40" s="359"/>
      <c r="T40" s="359"/>
      <c r="U40" s="359"/>
      <c r="V40" s="364"/>
      <c r="W40" s="364"/>
    </row>
    <row r="41" spans="1:23" s="344" customFormat="1">
      <c r="A41" s="112"/>
      <c r="B41" s="264">
        <v>0</v>
      </c>
      <c r="C41" s="364"/>
      <c r="D41" s="364"/>
      <c r="E41" s="359"/>
      <c r="F41" s="359"/>
      <c r="G41" s="359"/>
      <c r="H41" s="364"/>
      <c r="I41" s="364"/>
      <c r="J41" s="364"/>
      <c r="K41" s="364"/>
      <c r="L41" s="359"/>
      <c r="M41" s="359"/>
      <c r="N41" s="359"/>
      <c r="O41" s="364"/>
      <c r="P41" s="364"/>
      <c r="Q41" s="349">
        <f>ABS(R41-S41)</f>
        <v>10</v>
      </c>
      <c r="R41" s="349">
        <f>R8</f>
        <v>0</v>
      </c>
      <c r="S41" s="349">
        <f>S8</f>
        <v>10</v>
      </c>
      <c r="T41" s="349">
        <f>IF(T8-$S8&gt;0,T8-$S8, 0.001)</f>
        <v>16</v>
      </c>
      <c r="U41" s="349">
        <f>U8-$S8</f>
        <v>33</v>
      </c>
      <c r="V41" s="349">
        <f>V8-$S8</f>
        <v>141</v>
      </c>
      <c r="W41" s="349">
        <f>ABS(V41-U41)</f>
        <v>108</v>
      </c>
    </row>
    <row r="42" spans="1:23" s="347" customFormat="1">
      <c r="A42" s="112"/>
      <c r="B42" s="360"/>
      <c r="C42" s="364"/>
      <c r="D42" s="364"/>
      <c r="E42" s="359"/>
      <c r="F42" s="359"/>
      <c r="G42" s="359"/>
      <c r="H42" s="364"/>
      <c r="I42" s="364"/>
      <c r="J42" s="364"/>
      <c r="K42" s="364"/>
      <c r="L42" s="359"/>
      <c r="M42" s="359"/>
      <c r="N42" s="359"/>
      <c r="O42" s="364"/>
      <c r="P42" s="364"/>
      <c r="Q42" s="359"/>
      <c r="R42" s="359"/>
      <c r="S42" s="359"/>
      <c r="T42" s="359"/>
      <c r="U42" s="359"/>
      <c r="V42" s="359"/>
      <c r="W42" s="359"/>
    </row>
    <row r="43" spans="1:23" s="347" customFormat="1">
      <c r="A43" s="112"/>
      <c r="B43" s="360"/>
      <c r="C43" s="364"/>
      <c r="D43" s="364"/>
      <c r="E43" s="359"/>
      <c r="F43" s="359"/>
      <c r="G43" s="359"/>
      <c r="H43" s="364"/>
      <c r="I43" s="364"/>
      <c r="J43" s="364"/>
      <c r="K43" s="364"/>
      <c r="L43" s="359"/>
      <c r="M43" s="359"/>
      <c r="N43" s="359"/>
      <c r="O43" s="364"/>
      <c r="P43" s="364"/>
      <c r="Q43" s="364"/>
      <c r="R43" s="364"/>
      <c r="S43" s="359"/>
      <c r="T43" s="359"/>
      <c r="U43" s="359"/>
      <c r="V43" s="364"/>
      <c r="W43" s="364"/>
    </row>
    <row r="44" spans="1:23" ht="17.25" customHeight="1">
      <c r="A44" s="112"/>
      <c r="B44" s="264">
        <v>0</v>
      </c>
      <c r="C44" s="349">
        <f>ABS(D44-E44)</f>
        <v>0</v>
      </c>
      <c r="D44" s="349">
        <f>H16</f>
        <v>0</v>
      </c>
      <c r="E44" s="349">
        <f>I16</f>
        <v>0</v>
      </c>
      <c r="F44" s="349">
        <f>IF(J16-$I16&gt;0,J16-$I16,0.1)</f>
        <v>0.1</v>
      </c>
      <c r="G44" s="349">
        <f>K16-$I16</f>
        <v>0.5</v>
      </c>
      <c r="H44" s="349">
        <f>L16-$I16</f>
        <v>39</v>
      </c>
      <c r="I44" s="349">
        <f>ABS(H44-G44)</f>
        <v>38.5</v>
      </c>
      <c r="J44" s="364"/>
      <c r="K44" s="364"/>
      <c r="L44" s="359"/>
      <c r="M44" s="359"/>
      <c r="N44" s="359"/>
      <c r="O44" s="364"/>
      <c r="P44" s="364"/>
      <c r="Q44" s="364"/>
      <c r="R44" s="364"/>
      <c r="S44" s="359"/>
      <c r="T44" s="359"/>
      <c r="U44" s="359"/>
      <c r="V44" s="364"/>
      <c r="W44" s="364"/>
    </row>
    <row r="45" spans="1:23" s="344" customFormat="1">
      <c r="A45" s="112" t="s">
        <v>42</v>
      </c>
      <c r="B45" s="264">
        <v>0</v>
      </c>
      <c r="C45" s="364"/>
      <c r="D45" s="364"/>
      <c r="E45" s="359"/>
      <c r="F45" s="359"/>
      <c r="G45" s="359"/>
      <c r="H45" s="364"/>
      <c r="I45" s="364"/>
      <c r="J45" s="354">
        <f>ABS(K45-L45)</f>
        <v>1</v>
      </c>
      <c r="K45" s="349">
        <f>M16</f>
        <v>0</v>
      </c>
      <c r="L45" s="349">
        <f>N16</f>
        <v>1</v>
      </c>
      <c r="M45" s="349">
        <f>IF(O16-$N16&gt;0,O16-$N16,0.001)</f>
        <v>4</v>
      </c>
      <c r="N45" s="349">
        <f>P16-$N16</f>
        <v>6</v>
      </c>
      <c r="O45" s="349">
        <f>Q16-$N16</f>
        <v>64</v>
      </c>
      <c r="P45" s="366">
        <f>ABS(O45-N45)</f>
        <v>58</v>
      </c>
      <c r="Q45" s="364"/>
      <c r="R45" s="364"/>
      <c r="S45" s="359"/>
      <c r="T45" s="359"/>
      <c r="U45" s="359"/>
      <c r="V45" s="364"/>
      <c r="W45" s="364"/>
    </row>
    <row r="46" spans="1:23" s="344" customFormat="1">
      <c r="A46" s="112"/>
      <c r="B46" s="264">
        <v>0</v>
      </c>
      <c r="C46" s="364"/>
      <c r="D46" s="364"/>
      <c r="E46" s="359"/>
      <c r="F46" s="359"/>
      <c r="G46" s="359"/>
      <c r="H46" s="364"/>
      <c r="I46" s="364"/>
      <c r="J46" s="364"/>
      <c r="K46" s="364"/>
      <c r="L46" s="362"/>
      <c r="M46" s="359"/>
      <c r="N46" s="359"/>
      <c r="O46" s="364"/>
      <c r="P46" s="364"/>
      <c r="Q46" s="349">
        <f>ABS(R46-S46)</f>
        <v>6</v>
      </c>
      <c r="R46" s="349">
        <f>R16</f>
        <v>0</v>
      </c>
      <c r="S46" s="349">
        <f>S16</f>
        <v>6</v>
      </c>
      <c r="T46" s="349">
        <f>IF(T16-$S16&gt;0,T16-$S16, 0.001)</f>
        <v>3</v>
      </c>
      <c r="U46" s="349">
        <f>U16-$S16</f>
        <v>8</v>
      </c>
      <c r="V46" s="349">
        <f>V16-$S16</f>
        <v>84</v>
      </c>
      <c r="W46" s="349">
        <f>ABS(V46-U46)</f>
        <v>76</v>
      </c>
    </row>
    <row r="47" spans="1:23" s="347" customFormat="1">
      <c r="A47" s="112"/>
      <c r="B47" s="360"/>
      <c r="C47" s="364"/>
      <c r="D47" s="364"/>
      <c r="E47" s="359"/>
      <c r="F47" s="359"/>
      <c r="G47" s="359"/>
      <c r="H47" s="364"/>
      <c r="I47" s="364"/>
      <c r="J47" s="364"/>
      <c r="K47" s="364"/>
      <c r="L47" s="362"/>
      <c r="M47" s="359"/>
      <c r="N47" s="359"/>
      <c r="O47" s="364"/>
      <c r="P47" s="364"/>
      <c r="Q47" s="359"/>
      <c r="R47" s="359"/>
      <c r="S47" s="359"/>
      <c r="T47" s="359"/>
      <c r="U47" s="359"/>
      <c r="V47" s="359"/>
      <c r="W47" s="359"/>
    </row>
    <row r="48" spans="1:23" s="347" customFormat="1">
      <c r="A48" s="112"/>
      <c r="B48" s="360"/>
      <c r="C48" s="364"/>
      <c r="D48" s="364"/>
      <c r="E48" s="359"/>
      <c r="F48" s="359"/>
      <c r="G48" s="359"/>
      <c r="H48" s="364"/>
      <c r="I48" s="364"/>
      <c r="J48" s="364"/>
      <c r="K48" s="364"/>
      <c r="L48" s="362"/>
      <c r="M48" s="359"/>
      <c r="N48" s="359"/>
      <c r="O48" s="364"/>
      <c r="P48" s="364"/>
      <c r="Q48" s="364"/>
      <c r="R48" s="364"/>
      <c r="S48" s="359"/>
      <c r="T48" s="359"/>
      <c r="U48" s="359"/>
      <c r="V48" s="364"/>
      <c r="W48" s="364"/>
    </row>
    <row r="49" spans="1:23">
      <c r="A49" s="112"/>
      <c r="B49" s="264">
        <v>0</v>
      </c>
      <c r="C49" s="349">
        <f>ABS(D49-E49)</f>
        <v>0</v>
      </c>
      <c r="D49" s="349">
        <f>H9</f>
        <v>0</v>
      </c>
      <c r="E49" s="349">
        <f>I9</f>
        <v>0</v>
      </c>
      <c r="F49" s="349">
        <f>IF(J9-$I9&gt;0,J9-$I9,0.001)</f>
        <v>1E-3</v>
      </c>
      <c r="G49" s="349">
        <f>K9-$I9</f>
        <v>3</v>
      </c>
      <c r="H49" s="349">
        <f>L9-$I9</f>
        <v>123</v>
      </c>
      <c r="I49" s="349">
        <f>ABS(H49-G49)</f>
        <v>120</v>
      </c>
      <c r="J49" s="364"/>
      <c r="K49" s="364"/>
      <c r="L49" s="362"/>
      <c r="M49" s="359"/>
      <c r="N49" s="359"/>
      <c r="O49" s="364"/>
      <c r="P49" s="364"/>
      <c r="Q49" s="364"/>
      <c r="R49" s="364"/>
      <c r="S49" s="359"/>
      <c r="T49" s="359"/>
      <c r="U49" s="359"/>
      <c r="V49" s="364"/>
      <c r="W49" s="364"/>
    </row>
    <row r="50" spans="1:23" s="344" customFormat="1">
      <c r="A50" s="112" t="s">
        <v>36</v>
      </c>
      <c r="B50" s="264">
        <v>0</v>
      </c>
      <c r="C50" s="364"/>
      <c r="D50" s="364"/>
      <c r="E50" s="359"/>
      <c r="F50" s="359"/>
      <c r="G50" s="359"/>
      <c r="H50" s="364"/>
      <c r="I50" s="364"/>
      <c r="J50" s="354">
        <f>ABS(K50-L50)</f>
        <v>3</v>
      </c>
      <c r="K50" s="349">
        <f>M9</f>
        <v>0</v>
      </c>
      <c r="L50" s="349">
        <f>N9</f>
        <v>3</v>
      </c>
      <c r="M50" s="349">
        <f>IF(O9-$N9&gt;0,O9-$N9,0.001)</f>
        <v>6</v>
      </c>
      <c r="N50" s="349">
        <f>P9-$N9</f>
        <v>19</v>
      </c>
      <c r="O50" s="349">
        <f>Q9-$N9</f>
        <v>122</v>
      </c>
      <c r="P50" s="366">
        <f>ABS(O50-N50)</f>
        <v>103</v>
      </c>
      <c r="Q50" s="364"/>
      <c r="R50" s="364"/>
      <c r="S50" s="359"/>
      <c r="T50" s="359"/>
      <c r="U50" s="359"/>
      <c r="V50" s="364"/>
      <c r="W50" s="364"/>
    </row>
    <row r="51" spans="1:23" s="344" customFormat="1">
      <c r="A51" s="112"/>
      <c r="B51" s="264">
        <v>0</v>
      </c>
      <c r="C51" s="364"/>
      <c r="D51" s="364"/>
      <c r="E51" s="359"/>
      <c r="F51" s="359"/>
      <c r="G51" s="359"/>
      <c r="H51" s="364"/>
      <c r="I51" s="364"/>
      <c r="J51" s="364"/>
      <c r="K51" s="364"/>
      <c r="L51" s="359"/>
      <c r="M51" s="359"/>
      <c r="N51" s="359"/>
      <c r="O51" s="364"/>
      <c r="P51" s="364"/>
      <c r="Q51" s="349">
        <f>ABS(R51-S51)</f>
        <v>5</v>
      </c>
      <c r="R51" s="349">
        <f>R9</f>
        <v>0</v>
      </c>
      <c r="S51" s="349">
        <f>S9</f>
        <v>5</v>
      </c>
      <c r="T51" s="349">
        <f>IF(T9-$S9&gt;0,T9-$S9, 0.001)</f>
        <v>8</v>
      </c>
      <c r="U51" s="349">
        <f>U9-$S9</f>
        <v>23</v>
      </c>
      <c r="V51" s="349">
        <f>V9-$S9</f>
        <v>120</v>
      </c>
      <c r="W51" s="349">
        <f>ABS(V51-U51)</f>
        <v>97</v>
      </c>
    </row>
    <row r="52" spans="1:23" s="347" customFormat="1">
      <c r="A52" s="112"/>
      <c r="B52" s="360"/>
      <c r="C52" s="364"/>
      <c r="D52" s="364"/>
      <c r="E52" s="359"/>
      <c r="F52" s="359"/>
      <c r="G52" s="359"/>
      <c r="H52" s="364"/>
      <c r="I52" s="364"/>
      <c r="J52" s="364"/>
      <c r="K52" s="364"/>
      <c r="L52" s="359"/>
      <c r="M52" s="359"/>
      <c r="N52" s="359"/>
      <c r="O52" s="364"/>
      <c r="P52" s="364"/>
      <c r="Q52" s="359"/>
      <c r="R52" s="359"/>
      <c r="S52" s="359"/>
      <c r="T52" s="359"/>
      <c r="U52" s="359"/>
      <c r="V52" s="359"/>
      <c r="W52" s="359"/>
    </row>
    <row r="53" spans="1:23" s="347" customFormat="1">
      <c r="A53" s="112"/>
      <c r="B53" s="360"/>
      <c r="C53" s="364"/>
      <c r="D53" s="364"/>
      <c r="E53" s="359"/>
      <c r="F53" s="359"/>
      <c r="G53" s="359"/>
      <c r="H53" s="364"/>
      <c r="I53" s="364"/>
      <c r="J53" s="364"/>
      <c r="K53" s="364"/>
      <c r="L53" s="359"/>
      <c r="M53" s="359"/>
      <c r="N53" s="359"/>
      <c r="O53" s="364"/>
      <c r="P53" s="364"/>
      <c r="Q53" s="364"/>
      <c r="R53" s="364"/>
      <c r="S53" s="359"/>
      <c r="T53" s="359"/>
      <c r="U53" s="359"/>
      <c r="V53" s="364"/>
      <c r="W53" s="364"/>
    </row>
    <row r="54" spans="1:23">
      <c r="A54" s="112"/>
      <c r="B54" s="264">
        <v>0</v>
      </c>
      <c r="C54" s="349">
        <f>ABS(D54-E54)</f>
        <v>0</v>
      </c>
      <c r="D54" s="349">
        <f>H12</f>
        <v>0</v>
      </c>
      <c r="E54" s="349">
        <f>I12</f>
        <v>0</v>
      </c>
      <c r="F54" s="349">
        <f>IF(J12-$I12&gt;0,J12-$I12,0.001)</f>
        <v>4</v>
      </c>
      <c r="G54" s="349">
        <f>K12-$I12</f>
        <v>10</v>
      </c>
      <c r="H54" s="349">
        <f>L12-$I12</f>
        <v>216</v>
      </c>
      <c r="I54" s="349">
        <f>ABS(H54-G54)</f>
        <v>206</v>
      </c>
      <c r="J54" s="364"/>
      <c r="K54" s="364"/>
      <c r="L54" s="359"/>
      <c r="M54" s="359"/>
      <c r="N54" s="359"/>
      <c r="O54" s="364"/>
      <c r="P54" s="364"/>
      <c r="Q54" s="364"/>
      <c r="R54" s="364"/>
      <c r="S54" s="359"/>
      <c r="T54" s="359"/>
      <c r="U54" s="359"/>
      <c r="V54" s="364"/>
      <c r="W54" s="364"/>
    </row>
    <row r="55" spans="1:23" s="344" customFormat="1">
      <c r="A55" s="112" t="s">
        <v>38</v>
      </c>
      <c r="B55" s="264">
        <v>0</v>
      </c>
      <c r="C55" s="364"/>
      <c r="D55" s="364"/>
      <c r="E55" s="359"/>
      <c r="F55" s="359"/>
      <c r="G55" s="359"/>
      <c r="H55" s="364"/>
      <c r="I55" s="364"/>
      <c r="J55" s="354">
        <f>ABS(K55-L55)</f>
        <v>4</v>
      </c>
      <c r="K55" s="349">
        <f>M12</f>
        <v>0</v>
      </c>
      <c r="L55" s="349">
        <f>N12</f>
        <v>4</v>
      </c>
      <c r="M55" s="349">
        <f>IF(O12-$N12&gt;0,O12-$N12,0.001)</f>
        <v>5</v>
      </c>
      <c r="N55" s="349">
        <f>P12-$N12</f>
        <v>14</v>
      </c>
      <c r="O55" s="349">
        <f>Q12-$N12</f>
        <v>218</v>
      </c>
      <c r="P55" s="366">
        <f>ABS(O55-N55)</f>
        <v>204</v>
      </c>
      <c r="Q55" s="364"/>
      <c r="R55" s="364"/>
      <c r="S55" s="359"/>
      <c r="T55" s="359"/>
      <c r="U55" s="359"/>
      <c r="V55" s="364"/>
      <c r="W55" s="364"/>
    </row>
    <row r="56" spans="1:23" s="344" customFormat="1">
      <c r="A56" s="112"/>
      <c r="B56" s="264">
        <v>0</v>
      </c>
      <c r="C56" s="364"/>
      <c r="D56" s="364"/>
      <c r="E56" s="359"/>
      <c r="F56" s="359"/>
      <c r="G56" s="359"/>
      <c r="H56" s="364"/>
      <c r="I56" s="364"/>
      <c r="J56" s="364"/>
      <c r="K56" s="364"/>
      <c r="L56" s="359"/>
      <c r="M56" s="359"/>
      <c r="N56" s="359"/>
      <c r="O56" s="364"/>
      <c r="P56" s="364"/>
      <c r="Q56" s="349">
        <f>ABS(R56-S56)</f>
        <v>6</v>
      </c>
      <c r="R56" s="349">
        <f>R12</f>
        <v>0</v>
      </c>
      <c r="S56" s="349">
        <f>S12</f>
        <v>6</v>
      </c>
      <c r="T56" s="349">
        <f>IF(T12-$S12&gt;0,T12-$S12, 0.001)</f>
        <v>5</v>
      </c>
      <c r="U56" s="349">
        <f>U12-$S12</f>
        <v>13</v>
      </c>
      <c r="V56" s="349">
        <f>V12-$S12</f>
        <v>217</v>
      </c>
      <c r="W56" s="349">
        <f>ABS(V56-U56)</f>
        <v>204</v>
      </c>
    </row>
    <row r="57" spans="1:23" s="347" customFormat="1">
      <c r="A57" s="112"/>
      <c r="B57" s="360"/>
      <c r="C57" s="364"/>
      <c r="D57" s="364"/>
      <c r="E57" s="359"/>
      <c r="F57" s="359"/>
      <c r="G57" s="359"/>
      <c r="H57" s="364"/>
      <c r="I57" s="364"/>
      <c r="J57" s="364"/>
      <c r="K57" s="364"/>
      <c r="L57" s="359"/>
      <c r="M57" s="359"/>
      <c r="N57" s="359"/>
      <c r="O57" s="364"/>
      <c r="P57" s="364"/>
      <c r="Q57" s="359"/>
      <c r="R57" s="359"/>
      <c r="S57" s="359"/>
      <c r="T57" s="359"/>
      <c r="U57" s="359"/>
      <c r="V57" s="359"/>
      <c r="W57" s="359"/>
    </row>
    <row r="58" spans="1:23" s="347" customFormat="1">
      <c r="A58" s="112"/>
      <c r="B58" s="360"/>
      <c r="C58" s="364"/>
      <c r="D58" s="364"/>
      <c r="E58" s="359"/>
      <c r="F58" s="359"/>
      <c r="G58" s="359"/>
      <c r="H58" s="364"/>
      <c r="I58" s="364"/>
      <c r="J58" s="364"/>
      <c r="K58" s="364"/>
      <c r="L58" s="359"/>
      <c r="M58" s="359"/>
      <c r="N58" s="359"/>
      <c r="O58" s="364"/>
      <c r="P58" s="364"/>
      <c r="Q58" s="364"/>
      <c r="R58" s="364"/>
      <c r="S58" s="359"/>
      <c r="T58" s="359"/>
      <c r="U58" s="359"/>
      <c r="V58" s="364"/>
      <c r="W58" s="364"/>
    </row>
    <row r="59" spans="1:23">
      <c r="A59" s="112"/>
      <c r="B59" s="264">
        <v>0</v>
      </c>
      <c r="C59" s="349">
        <f>ABS(D59-E59)</f>
        <v>0</v>
      </c>
      <c r="D59" s="349">
        <f>H10</f>
        <v>0</v>
      </c>
      <c r="E59" s="349">
        <f>I10</f>
        <v>0</v>
      </c>
      <c r="F59" s="349">
        <f>IF(J10-$I10&gt;0,J10-$I10,0.001)</f>
        <v>1</v>
      </c>
      <c r="G59" s="349">
        <f>K10-$I10</f>
        <v>6</v>
      </c>
      <c r="H59" s="349">
        <f>L10-$I10</f>
        <v>151</v>
      </c>
      <c r="I59" s="349">
        <f>ABS(H59-G59)</f>
        <v>145</v>
      </c>
      <c r="J59" s="364"/>
      <c r="K59" s="364"/>
      <c r="L59" s="359"/>
      <c r="M59" s="359"/>
      <c r="N59" s="359"/>
      <c r="O59" s="364"/>
      <c r="P59" s="364"/>
      <c r="Q59" s="364"/>
      <c r="R59" s="364"/>
      <c r="S59" s="359"/>
      <c r="T59" s="359"/>
      <c r="U59" s="359"/>
      <c r="V59" s="364"/>
      <c r="W59" s="364"/>
    </row>
    <row r="60" spans="1:23" s="344" customFormat="1">
      <c r="A60" s="112" t="s">
        <v>34</v>
      </c>
      <c r="B60" s="264">
        <v>0</v>
      </c>
      <c r="C60" s="364"/>
      <c r="D60" s="364"/>
      <c r="E60" s="359"/>
      <c r="F60" s="359"/>
      <c r="G60" s="359"/>
      <c r="H60" s="364"/>
      <c r="I60" s="364"/>
      <c r="J60" s="354">
        <f>ABS(K60-L60)</f>
        <v>0</v>
      </c>
      <c r="K60" s="349">
        <f>M10</f>
        <v>0</v>
      </c>
      <c r="L60" s="349">
        <f>N13</f>
        <v>0</v>
      </c>
      <c r="M60" s="349">
        <f>IF(O10-$N10&gt;0,O10-$N10,0.001)</f>
        <v>3</v>
      </c>
      <c r="N60" s="349">
        <f>P10-$N10</f>
        <v>7</v>
      </c>
      <c r="O60" s="349">
        <f>Q10-$N10</f>
        <v>149</v>
      </c>
      <c r="P60" s="366">
        <f>ABS(O60-N60)</f>
        <v>142</v>
      </c>
      <c r="Q60" s="364"/>
      <c r="R60" s="364"/>
      <c r="S60" s="359"/>
      <c r="T60" s="359"/>
      <c r="U60" s="359"/>
      <c r="V60" s="364"/>
      <c r="W60" s="364"/>
    </row>
    <row r="61" spans="1:23" s="344" customFormat="1">
      <c r="A61" s="112"/>
      <c r="B61" s="264">
        <v>0</v>
      </c>
      <c r="C61" s="364"/>
      <c r="D61" s="364"/>
      <c r="E61" s="359"/>
      <c r="F61" s="359"/>
      <c r="G61" s="359"/>
      <c r="H61" s="364"/>
      <c r="I61" s="364"/>
      <c r="J61" s="364"/>
      <c r="K61" s="364"/>
      <c r="L61" s="359"/>
      <c r="M61" s="359"/>
      <c r="N61" s="359"/>
      <c r="O61" s="364"/>
      <c r="P61" s="364"/>
      <c r="Q61" s="349">
        <f>ABS(R61-S61)</f>
        <v>6</v>
      </c>
      <c r="R61" s="349">
        <f>R10</f>
        <v>0</v>
      </c>
      <c r="S61" s="349">
        <f>S10</f>
        <v>6</v>
      </c>
      <c r="T61" s="349">
        <f>IF(T10-$S10&gt;0,T10-$S10, 0.001)</f>
        <v>5</v>
      </c>
      <c r="U61" s="349">
        <f>U10-$S10</f>
        <v>14</v>
      </c>
      <c r="V61" s="349">
        <f>V10-$S10</f>
        <v>240</v>
      </c>
      <c r="W61" s="349">
        <f>ABS(V61-U61)</f>
        <v>226</v>
      </c>
    </row>
    <row r="62" spans="1:23" s="347" customFormat="1">
      <c r="A62" s="112"/>
      <c r="B62" s="360"/>
      <c r="C62" s="364"/>
      <c r="D62" s="364"/>
      <c r="E62" s="359"/>
      <c r="F62" s="359"/>
      <c r="G62" s="359"/>
      <c r="H62" s="364"/>
      <c r="I62" s="364"/>
      <c r="J62" s="364"/>
      <c r="K62" s="364"/>
      <c r="L62" s="359"/>
      <c r="M62" s="359"/>
      <c r="N62" s="359"/>
      <c r="O62" s="364"/>
      <c r="P62" s="364"/>
      <c r="Q62" s="359"/>
      <c r="R62" s="359"/>
      <c r="S62" s="359"/>
      <c r="T62" s="359"/>
      <c r="U62" s="359"/>
      <c r="V62" s="359"/>
      <c r="W62" s="359"/>
    </row>
    <row r="63" spans="1:23" s="347" customFormat="1">
      <c r="A63" s="112"/>
      <c r="B63" s="360"/>
      <c r="C63" s="364"/>
      <c r="D63" s="364"/>
      <c r="E63" s="359"/>
      <c r="F63" s="359"/>
      <c r="G63" s="359"/>
      <c r="H63" s="364"/>
      <c r="I63" s="364"/>
      <c r="J63" s="364"/>
      <c r="K63" s="364"/>
      <c r="L63" s="359"/>
      <c r="M63" s="359"/>
      <c r="N63" s="359"/>
      <c r="O63" s="364"/>
      <c r="P63" s="364"/>
      <c r="Q63" s="364"/>
      <c r="R63" s="364"/>
      <c r="S63" s="359"/>
      <c r="T63" s="359"/>
      <c r="U63" s="359"/>
      <c r="V63" s="364"/>
      <c r="W63" s="364"/>
    </row>
    <row r="64" spans="1:23">
      <c r="A64" s="112"/>
      <c r="B64" s="264">
        <v>0</v>
      </c>
      <c r="C64" s="349">
        <f>ABS(D64-E64)</f>
        <v>0</v>
      </c>
      <c r="D64" s="349">
        <f>H11</f>
        <v>0</v>
      </c>
      <c r="E64" s="349">
        <f>I11</f>
        <v>0</v>
      </c>
      <c r="F64" s="349">
        <f>IF(J11-$I11&gt;0,J11-$I11,0.1)</f>
        <v>0.1</v>
      </c>
      <c r="G64" s="349">
        <f>K11-$I11</f>
        <v>0</v>
      </c>
      <c r="H64" s="349">
        <f>L11-$I11</f>
        <v>81</v>
      </c>
      <c r="I64" s="349">
        <f>ABS(H64-G64)</f>
        <v>81</v>
      </c>
      <c r="J64" s="364"/>
      <c r="K64" s="364"/>
      <c r="L64" s="359"/>
      <c r="M64" s="359"/>
      <c r="N64" s="359"/>
      <c r="O64" s="364"/>
      <c r="P64" s="364"/>
      <c r="Q64" s="364"/>
      <c r="R64" s="364"/>
      <c r="S64" s="359"/>
      <c r="T64" s="359"/>
      <c r="U64" s="359"/>
      <c r="V64" s="364"/>
      <c r="W64" s="364"/>
    </row>
    <row r="65" spans="1:23" s="344" customFormat="1">
      <c r="A65" s="112" t="s">
        <v>37</v>
      </c>
      <c r="B65" s="264">
        <v>0</v>
      </c>
      <c r="C65" s="364"/>
      <c r="D65" s="364"/>
      <c r="E65" s="359"/>
      <c r="F65" s="359"/>
      <c r="G65" s="359"/>
      <c r="H65" s="364"/>
      <c r="I65" s="364"/>
      <c r="J65" s="354">
        <f>ABS(K65-L65)</f>
        <v>0</v>
      </c>
      <c r="K65" s="349">
        <f>M11</f>
        <v>0</v>
      </c>
      <c r="L65" s="349">
        <f>N11</f>
        <v>0</v>
      </c>
      <c r="M65" s="349">
        <f>IF(O11-$N11&gt;0,O11-$N11,0.001)</f>
        <v>8.5</v>
      </c>
      <c r="N65" s="349">
        <f>P11-$N11</f>
        <v>16</v>
      </c>
      <c r="O65" s="349">
        <f>Q11-$N11</f>
        <v>81</v>
      </c>
      <c r="P65" s="366">
        <f>ABS(O65-N65)</f>
        <v>65</v>
      </c>
      <c r="Q65" s="364"/>
      <c r="R65" s="364"/>
      <c r="S65" s="359"/>
      <c r="T65" s="359"/>
      <c r="U65" s="359"/>
      <c r="V65" s="364"/>
      <c r="W65" s="364"/>
    </row>
    <row r="66" spans="1:23" s="344" customFormat="1">
      <c r="A66" s="112"/>
      <c r="B66" s="264">
        <v>0</v>
      </c>
      <c r="C66" s="364"/>
      <c r="D66" s="364"/>
      <c r="E66" s="359"/>
      <c r="F66" s="359"/>
      <c r="G66" s="359"/>
      <c r="H66" s="364"/>
      <c r="I66" s="364"/>
      <c r="J66" s="364"/>
      <c r="K66" s="364"/>
      <c r="L66" s="359"/>
      <c r="M66" s="359"/>
      <c r="N66" s="359"/>
      <c r="O66" s="364"/>
      <c r="P66" s="364"/>
      <c r="Q66" s="349">
        <f>ABS(R66-S66)</f>
        <v>5</v>
      </c>
      <c r="R66" s="349">
        <f>R11</f>
        <v>0</v>
      </c>
      <c r="S66" s="349">
        <f>S11</f>
        <v>5</v>
      </c>
      <c r="T66" s="349">
        <f>IF(T11-$S11&gt;0,T11-$S11, 0.001)</f>
        <v>8</v>
      </c>
      <c r="U66" s="349">
        <f>U11-$S11</f>
        <v>15</v>
      </c>
      <c r="V66" s="349">
        <f>V11-$S11</f>
        <v>78</v>
      </c>
      <c r="W66" s="349">
        <f>ABS(V66-U66)</f>
        <v>63</v>
      </c>
    </row>
    <row r="67" spans="1:23" s="347" customFormat="1">
      <c r="A67" s="112"/>
      <c r="B67" s="360"/>
      <c r="C67" s="364"/>
      <c r="D67" s="364"/>
      <c r="E67" s="359"/>
      <c r="F67" s="359"/>
      <c r="G67" s="359"/>
      <c r="H67" s="364"/>
      <c r="I67" s="364"/>
      <c r="J67" s="364"/>
      <c r="K67" s="364"/>
      <c r="L67" s="359"/>
      <c r="M67" s="359"/>
      <c r="N67" s="359"/>
      <c r="O67" s="364"/>
      <c r="P67" s="364"/>
      <c r="Q67" s="359"/>
      <c r="R67" s="359"/>
      <c r="S67" s="359"/>
      <c r="T67" s="359"/>
      <c r="U67" s="359"/>
      <c r="V67" s="359"/>
      <c r="W67" s="359"/>
    </row>
    <row r="68" spans="1:23" s="347" customFormat="1">
      <c r="A68" s="112"/>
      <c r="B68" s="360"/>
      <c r="C68" s="364"/>
      <c r="D68" s="364"/>
      <c r="E68" s="359"/>
      <c r="F68" s="359"/>
      <c r="G68" s="359"/>
      <c r="H68" s="364"/>
      <c r="I68" s="364"/>
      <c r="J68" s="364"/>
      <c r="K68" s="364"/>
      <c r="L68" s="359"/>
      <c r="M68" s="359"/>
      <c r="N68" s="359"/>
      <c r="O68" s="364"/>
      <c r="P68" s="364"/>
      <c r="Q68" s="364"/>
      <c r="R68" s="364"/>
      <c r="S68" s="359"/>
      <c r="T68" s="359"/>
      <c r="U68" s="359"/>
      <c r="V68" s="364"/>
      <c r="W68" s="364"/>
    </row>
    <row r="69" spans="1:23">
      <c r="A69" s="112"/>
      <c r="B69" s="264">
        <v>0</v>
      </c>
      <c r="C69" s="349">
        <f>ABS(D69-E69)</f>
        <v>0</v>
      </c>
      <c r="D69" s="349">
        <f>H14</f>
        <v>0</v>
      </c>
      <c r="E69" s="349">
        <f>I14</f>
        <v>0</v>
      </c>
      <c r="F69" s="349">
        <f>IF(J14-$I14&gt;0,J14-$I14,0.001)</f>
        <v>1E-3</v>
      </c>
      <c r="G69" s="349">
        <f>K14-$I14</f>
        <v>1</v>
      </c>
      <c r="H69" s="349">
        <f>L14-$I14</f>
        <v>118</v>
      </c>
      <c r="I69" s="349">
        <f>ABS(H69-G69)</f>
        <v>117</v>
      </c>
      <c r="J69" s="364"/>
      <c r="K69" s="364"/>
      <c r="L69" s="359"/>
      <c r="M69" s="359"/>
      <c r="N69" s="359"/>
      <c r="O69" s="364"/>
      <c r="P69" s="364"/>
      <c r="Q69" s="364"/>
      <c r="R69" s="364"/>
      <c r="S69" s="359"/>
      <c r="T69" s="359"/>
      <c r="U69" s="359"/>
      <c r="V69" s="364"/>
      <c r="W69" s="364"/>
    </row>
    <row r="70" spans="1:23" s="344" customFormat="1">
      <c r="A70" s="112" t="s">
        <v>40</v>
      </c>
      <c r="B70" s="264">
        <v>0</v>
      </c>
      <c r="C70" s="364"/>
      <c r="D70" s="364"/>
      <c r="E70" s="359"/>
      <c r="F70" s="359"/>
      <c r="G70" s="359"/>
      <c r="H70" s="364"/>
      <c r="I70" s="364"/>
      <c r="J70" s="354">
        <f>ABS(K70-L70)</f>
        <v>0</v>
      </c>
      <c r="K70" s="349">
        <f>M14</f>
        <v>0</v>
      </c>
      <c r="L70" s="349">
        <f>N14</f>
        <v>0</v>
      </c>
      <c r="M70" s="349">
        <f>IF(O14-$N14&gt;0,O14-$N14,0.001)</f>
        <v>1E-3</v>
      </c>
      <c r="N70" s="349">
        <f>P14-$N14</f>
        <v>13.5</v>
      </c>
      <c r="O70" s="349">
        <f>Q14-$N14</f>
        <v>118</v>
      </c>
      <c r="P70" s="366">
        <f>ABS(O70-N70)</f>
        <v>104.5</v>
      </c>
      <c r="Q70" s="364"/>
      <c r="R70" s="364"/>
      <c r="S70" s="359"/>
      <c r="T70" s="359"/>
      <c r="U70" s="359"/>
      <c r="V70" s="364"/>
      <c r="W70" s="364"/>
    </row>
    <row r="71" spans="1:23" s="344" customFormat="1">
      <c r="A71" s="112"/>
      <c r="B71" s="264">
        <v>0</v>
      </c>
      <c r="C71" s="364"/>
      <c r="D71" s="364"/>
      <c r="E71" s="359"/>
      <c r="F71" s="359"/>
      <c r="G71" s="359"/>
      <c r="H71" s="364"/>
      <c r="I71" s="364"/>
      <c r="J71" s="364"/>
      <c r="K71" s="364"/>
      <c r="L71" s="359"/>
      <c r="M71" s="359"/>
      <c r="N71" s="359"/>
      <c r="O71" s="364"/>
      <c r="P71" s="364"/>
      <c r="Q71" s="349">
        <f>ABS(R71-S71)</f>
        <v>0</v>
      </c>
      <c r="R71" s="349">
        <f>R14</f>
        <v>0</v>
      </c>
      <c r="S71" s="349">
        <f>S14</f>
        <v>0</v>
      </c>
      <c r="T71" s="349">
        <f>IF(T14-$S14&gt;0,T14-$S14, 0.001)</f>
        <v>4.5</v>
      </c>
      <c r="U71" s="349">
        <f>U14-$S14</f>
        <v>19.5</v>
      </c>
      <c r="V71" s="349">
        <f>V14-$S14</f>
        <v>118</v>
      </c>
      <c r="W71" s="349">
        <f>ABS(V71-U71)</f>
        <v>98.5</v>
      </c>
    </row>
    <row r="72" spans="1:23" s="347" customFormat="1">
      <c r="A72" s="112"/>
      <c r="B72" s="360"/>
      <c r="C72" s="364"/>
      <c r="D72" s="364"/>
      <c r="E72" s="359"/>
      <c r="F72" s="359"/>
      <c r="G72" s="359"/>
      <c r="H72" s="364"/>
      <c r="I72" s="364"/>
      <c r="J72" s="364"/>
      <c r="K72" s="364"/>
      <c r="L72" s="359"/>
      <c r="M72" s="359"/>
      <c r="N72" s="359"/>
      <c r="O72" s="364"/>
      <c r="P72" s="364"/>
      <c r="Q72" s="359"/>
      <c r="R72" s="359"/>
      <c r="S72" s="359"/>
      <c r="T72" s="359"/>
      <c r="U72" s="359"/>
      <c r="V72" s="359"/>
      <c r="W72" s="359"/>
    </row>
    <row r="73" spans="1:23" s="347" customFormat="1">
      <c r="A73" s="112"/>
      <c r="B73" s="360"/>
      <c r="C73" s="364"/>
      <c r="D73" s="364"/>
      <c r="E73" s="359"/>
      <c r="F73" s="359"/>
      <c r="G73" s="359"/>
      <c r="H73" s="364"/>
      <c r="I73" s="364"/>
      <c r="J73" s="364"/>
      <c r="K73" s="364"/>
      <c r="L73" s="359"/>
      <c r="M73" s="359"/>
      <c r="N73" s="359"/>
      <c r="O73" s="364"/>
      <c r="P73" s="364"/>
      <c r="Q73" s="364"/>
      <c r="R73" s="364"/>
      <c r="S73" s="359"/>
      <c r="T73" s="359"/>
      <c r="U73" s="359"/>
      <c r="V73" s="364"/>
      <c r="W73" s="364"/>
    </row>
    <row r="74" spans="1:23">
      <c r="A74" s="112"/>
      <c r="B74" s="264">
        <v>0</v>
      </c>
      <c r="C74" s="349">
        <f>ABS(D74-E74)</f>
        <v>0</v>
      </c>
      <c r="D74" s="349">
        <f>H13</f>
        <v>0</v>
      </c>
      <c r="E74" s="349">
        <f>I13</f>
        <v>0</v>
      </c>
      <c r="F74" s="349">
        <f>IF(J13-$I13&gt;0,J13-$I13,0.001)</f>
        <v>1E-3</v>
      </c>
      <c r="G74" s="349">
        <f>K13-$I13</f>
        <v>0</v>
      </c>
      <c r="H74" s="349">
        <f>L13-$I13</f>
        <v>9</v>
      </c>
      <c r="I74" s="349">
        <f>ABS(H74-G74)</f>
        <v>9</v>
      </c>
      <c r="J74" s="364"/>
      <c r="K74" s="364"/>
      <c r="L74" s="359"/>
      <c r="M74" s="359"/>
      <c r="N74" s="359"/>
      <c r="O74" s="364"/>
      <c r="P74" s="364"/>
      <c r="Q74" s="364"/>
      <c r="R74" s="364"/>
      <c r="S74" s="359"/>
      <c r="T74" s="359"/>
      <c r="U74" s="359"/>
      <c r="V74" s="364"/>
      <c r="W74" s="364"/>
    </row>
    <row r="75" spans="1:23" s="344" customFormat="1">
      <c r="A75" s="112" t="s">
        <v>39</v>
      </c>
      <c r="B75" s="264">
        <v>0</v>
      </c>
      <c r="C75" s="364"/>
      <c r="D75" s="364"/>
      <c r="E75" s="359"/>
      <c r="F75" s="359"/>
      <c r="G75" s="359"/>
      <c r="H75" s="364"/>
      <c r="I75" s="364"/>
      <c r="J75" s="354">
        <f>ABS(K75-L75)</f>
        <v>0</v>
      </c>
      <c r="K75" s="349">
        <f>M13</f>
        <v>0</v>
      </c>
      <c r="L75" s="349">
        <f>N13</f>
        <v>0</v>
      </c>
      <c r="M75" s="349">
        <f>IF(O13-$N13&gt;0,O13-$N13,0.001)</f>
        <v>4</v>
      </c>
      <c r="N75" s="349">
        <f>P13-$N13</f>
        <v>13</v>
      </c>
      <c r="O75" s="349">
        <f>Q13-$N13</f>
        <v>14</v>
      </c>
      <c r="P75" s="366">
        <f>ABS(O75-N75)</f>
        <v>1</v>
      </c>
      <c r="Q75" s="364"/>
      <c r="R75" s="364"/>
      <c r="S75" s="359"/>
      <c r="T75" s="359"/>
      <c r="U75" s="359"/>
      <c r="V75" s="364"/>
      <c r="W75" s="364"/>
    </row>
    <row r="76" spans="1:23" s="344" customFormat="1">
      <c r="A76" s="112"/>
      <c r="B76" s="264">
        <v>0</v>
      </c>
      <c r="C76" s="364"/>
      <c r="D76" s="364"/>
      <c r="E76" s="359"/>
      <c r="F76" s="359"/>
      <c r="G76" s="359"/>
      <c r="H76" s="364"/>
      <c r="I76" s="364"/>
      <c r="J76" s="364"/>
      <c r="K76" s="364"/>
      <c r="L76" s="359"/>
      <c r="M76" s="359"/>
      <c r="N76" s="359"/>
      <c r="O76" s="364"/>
      <c r="P76" s="364"/>
      <c r="Q76" s="349">
        <f>ABS(R76-S76)</f>
        <v>0</v>
      </c>
      <c r="R76" s="349">
        <f>R13</f>
        <v>0</v>
      </c>
      <c r="S76" s="349">
        <f>S13</f>
        <v>0</v>
      </c>
      <c r="T76" s="349">
        <f>IF(T13-$S13&gt;0,T13-$S13, 0.001)</f>
        <v>4</v>
      </c>
      <c r="U76" s="349">
        <f>U13-$S13</f>
        <v>13</v>
      </c>
      <c r="V76" s="349">
        <f>V13-$S13</f>
        <v>14</v>
      </c>
      <c r="W76" s="349">
        <f>ABS(V76-U76)</f>
        <v>1</v>
      </c>
    </row>
    <row r="77" spans="1:23" s="347" customFormat="1">
      <c r="A77" s="112"/>
      <c r="B77" s="360"/>
      <c r="C77" s="364"/>
      <c r="D77" s="364"/>
      <c r="E77" s="359"/>
      <c r="F77" s="359"/>
      <c r="G77" s="359"/>
      <c r="H77" s="364"/>
      <c r="I77" s="364"/>
      <c r="J77" s="364"/>
      <c r="K77" s="364"/>
      <c r="L77" s="359"/>
      <c r="M77" s="359"/>
      <c r="N77" s="359"/>
      <c r="O77" s="364"/>
      <c r="P77" s="364"/>
      <c r="Q77" s="359"/>
      <c r="R77" s="359"/>
      <c r="S77" s="359"/>
      <c r="T77" s="359"/>
      <c r="U77" s="359"/>
      <c r="V77" s="359"/>
      <c r="W77" s="359"/>
    </row>
    <row r="78" spans="1:23" s="347" customFormat="1">
      <c r="A78" s="112"/>
      <c r="B78" s="360"/>
      <c r="C78" s="364"/>
      <c r="D78" s="364"/>
      <c r="E78" s="359"/>
      <c r="F78" s="359"/>
      <c r="G78" s="359"/>
      <c r="H78" s="364"/>
      <c r="I78" s="364"/>
      <c r="J78" s="364"/>
      <c r="K78" s="364"/>
      <c r="L78" s="359"/>
      <c r="M78" s="359"/>
      <c r="N78" s="359"/>
      <c r="O78" s="364"/>
      <c r="P78" s="364"/>
      <c r="Q78" s="364"/>
      <c r="R78" s="364"/>
      <c r="S78" s="359"/>
      <c r="T78" s="359"/>
      <c r="U78" s="359"/>
      <c r="V78" s="364"/>
      <c r="W78" s="364"/>
    </row>
    <row r="79" spans="1:23">
      <c r="A79" s="112"/>
      <c r="B79" s="264">
        <v>0</v>
      </c>
      <c r="C79" s="349">
        <f>ABS(D79-E79)</f>
        <v>0</v>
      </c>
      <c r="D79" s="349">
        <f>H19</f>
        <v>0</v>
      </c>
      <c r="E79" s="349">
        <f>I19</f>
        <v>0</v>
      </c>
      <c r="F79" s="349">
        <f>IF(J19-$I19&gt;0,J19-$I19,0.1)</f>
        <v>2</v>
      </c>
      <c r="G79" s="349">
        <f>K19-$I19</f>
        <v>4</v>
      </c>
      <c r="H79" s="349">
        <f>L19-$I19</f>
        <v>4</v>
      </c>
      <c r="I79" s="349">
        <f>ABS(H79-G79)</f>
        <v>0</v>
      </c>
      <c r="J79" s="364"/>
      <c r="K79" s="364"/>
      <c r="L79" s="359"/>
      <c r="M79" s="359"/>
      <c r="N79" s="359"/>
      <c r="O79" s="364"/>
      <c r="P79" s="364"/>
      <c r="Q79" s="364"/>
      <c r="R79" s="364"/>
      <c r="S79" s="359"/>
      <c r="T79" s="359"/>
      <c r="U79" s="359"/>
      <c r="V79" s="364"/>
      <c r="W79" s="364"/>
    </row>
    <row r="80" spans="1:23" s="344" customFormat="1">
      <c r="A80" s="112" t="s">
        <v>45</v>
      </c>
      <c r="B80" s="264">
        <v>0</v>
      </c>
      <c r="C80" s="364"/>
      <c r="D80" s="364"/>
      <c r="E80" s="364"/>
      <c r="F80" s="364"/>
      <c r="G80" s="364"/>
      <c r="H80" s="364"/>
      <c r="I80" s="364"/>
      <c r="J80" s="354">
        <f>ABS(K80-L80)</f>
        <v>0</v>
      </c>
      <c r="K80" s="349">
        <f>M19</f>
        <v>0</v>
      </c>
      <c r="L80" s="349">
        <f>N19</f>
        <v>0</v>
      </c>
      <c r="M80" s="349">
        <f>IF(O19-$N19&gt;0,O19-$N19,0.1)</f>
        <v>16</v>
      </c>
      <c r="N80" s="349">
        <f>P19-$N19</f>
        <v>32</v>
      </c>
      <c r="O80" s="349">
        <f>Q19-$N19</f>
        <v>32</v>
      </c>
      <c r="P80" s="366">
        <f>ABS(O80-N80)</f>
        <v>0</v>
      </c>
      <c r="Q80" s="364"/>
      <c r="R80" s="364"/>
      <c r="S80" s="359"/>
      <c r="T80" s="359"/>
      <c r="U80" s="359"/>
      <c r="V80" s="364"/>
      <c r="W80" s="364"/>
    </row>
    <row r="81" spans="1:23" s="344" customFormat="1">
      <c r="A81" s="355"/>
      <c r="B81" s="356">
        <v>0</v>
      </c>
      <c r="C81" s="364"/>
      <c r="D81" s="364"/>
      <c r="E81" s="365"/>
      <c r="F81" s="365"/>
      <c r="G81" s="365"/>
      <c r="H81" s="364"/>
      <c r="I81" s="364"/>
      <c r="J81" s="364"/>
      <c r="K81" s="364"/>
      <c r="L81" s="365"/>
      <c r="M81" s="365"/>
      <c r="N81" s="365"/>
      <c r="O81" s="364"/>
      <c r="P81" s="364"/>
      <c r="Q81" s="349">
        <f>ABS(R81-S81)</f>
        <v>0</v>
      </c>
      <c r="R81" s="349">
        <f>R19</f>
        <v>46</v>
      </c>
      <c r="S81" s="349">
        <f>S19</f>
        <v>46</v>
      </c>
      <c r="T81" s="349">
        <f>IF(T19-$S19&gt;0,T19-$S19, 0.1)</f>
        <v>35.5</v>
      </c>
      <c r="U81" s="349">
        <f>U19-$S19</f>
        <v>71</v>
      </c>
      <c r="V81" s="349">
        <f>V19-$S19</f>
        <v>71</v>
      </c>
      <c r="W81" s="349">
        <f>ABS(V81-U81)</f>
        <v>0</v>
      </c>
    </row>
    <row r="82" spans="1:23" s="347" customFormat="1">
      <c r="A82" s="348"/>
      <c r="B82" s="363"/>
      <c r="C82" s="364"/>
      <c r="D82" s="364"/>
      <c r="E82" s="364"/>
      <c r="F82" s="364"/>
      <c r="G82" s="364"/>
      <c r="H82" s="364"/>
      <c r="I82" s="364"/>
      <c r="J82" s="364"/>
      <c r="K82" s="364"/>
      <c r="L82" s="364"/>
      <c r="M82" s="364"/>
      <c r="N82" s="364"/>
      <c r="O82" s="364"/>
      <c r="P82" s="364"/>
      <c r="Q82" s="364"/>
      <c r="R82" s="364"/>
      <c r="S82" s="359"/>
      <c r="T82" s="359"/>
      <c r="U82" s="359"/>
      <c r="V82" s="364"/>
      <c r="W82" s="364"/>
    </row>
    <row r="83" spans="1:23" s="347" customFormat="1">
      <c r="A83" s="112"/>
      <c r="B83" s="360"/>
      <c r="C83" s="364"/>
      <c r="D83" s="364"/>
      <c r="E83" s="359"/>
      <c r="F83" s="359"/>
      <c r="G83" s="359"/>
      <c r="H83" s="364"/>
      <c r="I83" s="364"/>
      <c r="J83" s="364"/>
      <c r="K83" s="364"/>
      <c r="L83" s="359"/>
      <c r="M83" s="359"/>
      <c r="N83" s="359"/>
      <c r="O83" s="364"/>
      <c r="P83" s="364"/>
      <c r="Q83" s="364"/>
      <c r="R83" s="364"/>
      <c r="S83" s="359"/>
      <c r="T83" s="359"/>
      <c r="U83" s="359"/>
      <c r="V83" s="364"/>
      <c r="W83" s="364"/>
    </row>
    <row r="84" spans="1:23" s="347" customFormat="1">
      <c r="A84" s="112"/>
      <c r="B84" s="264">
        <v>0</v>
      </c>
      <c r="C84" s="349">
        <f>ABS(D84-E84)</f>
        <v>0</v>
      </c>
      <c r="D84" s="349">
        <f>H15</f>
        <v>0</v>
      </c>
      <c r="E84" s="349">
        <f>I15</f>
        <v>0</v>
      </c>
      <c r="F84" s="349">
        <f>IF(J15-$I15&gt;0,J15-$I15,0.1)</f>
        <v>0.1</v>
      </c>
      <c r="G84" s="349">
        <f>K15-$I15</f>
        <v>7</v>
      </c>
      <c r="H84" s="349">
        <f>L15-$I15</f>
        <v>86</v>
      </c>
      <c r="I84" s="349">
        <f>ABS(H84-G84)</f>
        <v>79</v>
      </c>
      <c r="J84" s="364"/>
      <c r="K84" s="364"/>
      <c r="L84" s="359"/>
      <c r="M84" s="359"/>
      <c r="N84" s="359"/>
      <c r="O84" s="364"/>
      <c r="P84" s="364"/>
      <c r="Q84" s="364"/>
      <c r="R84" s="364"/>
      <c r="S84" s="359"/>
      <c r="T84" s="359"/>
      <c r="U84" s="359"/>
      <c r="V84" s="364"/>
      <c r="W84" s="364"/>
    </row>
    <row r="85" spans="1:23" s="347" customFormat="1">
      <c r="A85" s="112" t="s">
        <v>41</v>
      </c>
      <c r="B85" s="264">
        <v>0</v>
      </c>
      <c r="C85" s="364"/>
      <c r="D85" s="364"/>
      <c r="E85" s="364"/>
      <c r="F85" s="364"/>
      <c r="G85" s="364"/>
      <c r="H85" s="364"/>
      <c r="I85" s="364"/>
      <c r="J85" s="354">
        <f>ABS(K85-L85)</f>
        <v>0</v>
      </c>
      <c r="K85" s="349">
        <f>M15</f>
        <v>0</v>
      </c>
      <c r="L85" s="349">
        <f>N15</f>
        <v>0</v>
      </c>
      <c r="M85" s="349">
        <f>IF(O15-$N15&gt;0,O15-$N15,0.1)</f>
        <v>0.1</v>
      </c>
      <c r="N85" s="349">
        <f>P15-$N15</f>
        <v>15</v>
      </c>
      <c r="O85" s="349">
        <f>Q15-$N15</f>
        <v>144</v>
      </c>
      <c r="P85" s="366">
        <f>ABS(O85-N85)</f>
        <v>129</v>
      </c>
      <c r="Q85" s="364"/>
      <c r="R85" s="364"/>
      <c r="S85" s="359"/>
      <c r="T85" s="359"/>
      <c r="U85" s="359"/>
      <c r="V85" s="364"/>
      <c r="W85" s="364"/>
    </row>
    <row r="86" spans="1:23" s="347" customFormat="1">
      <c r="A86" s="355"/>
      <c r="B86" s="356">
        <v>0</v>
      </c>
      <c r="C86" s="364"/>
      <c r="D86" s="364"/>
      <c r="E86" s="365"/>
      <c r="F86" s="365"/>
      <c r="G86" s="365"/>
      <c r="H86" s="364"/>
      <c r="I86" s="364"/>
      <c r="J86" s="364"/>
      <c r="K86" s="364"/>
      <c r="L86" s="365"/>
      <c r="M86" s="365"/>
      <c r="N86" s="365"/>
      <c r="O86" s="364"/>
      <c r="P86" s="364"/>
      <c r="Q86" s="349">
        <f>ABS(R86-S86)</f>
        <v>0</v>
      </c>
      <c r="R86" s="349">
        <f>R15</f>
        <v>0</v>
      </c>
      <c r="S86" s="349">
        <f>S15</f>
        <v>0</v>
      </c>
      <c r="T86" s="349">
        <f>IF(T15-$S15&gt;0,T15-$S15, 0.1)</f>
        <v>0.1</v>
      </c>
      <c r="U86" s="349">
        <f>U15-$S15</f>
        <v>19</v>
      </c>
      <c r="V86" s="349">
        <f>V15-$S15</f>
        <v>144</v>
      </c>
      <c r="W86" s="349">
        <f>ABS(V86-U86)</f>
        <v>125</v>
      </c>
    </row>
    <row r="87" spans="1:23" s="347" customFormat="1">
      <c r="A87" s="348"/>
      <c r="B87" s="363"/>
      <c r="C87" s="364"/>
      <c r="D87" s="364"/>
      <c r="E87" s="364"/>
      <c r="F87" s="364"/>
      <c r="G87" s="364"/>
      <c r="H87" s="364"/>
      <c r="I87" s="364"/>
      <c r="J87" s="364"/>
      <c r="K87" s="364"/>
      <c r="L87" s="364"/>
      <c r="M87" s="364"/>
      <c r="N87" s="364"/>
      <c r="O87" s="364"/>
      <c r="P87" s="364"/>
      <c r="Q87" s="364"/>
      <c r="R87" s="364"/>
      <c r="S87" s="359"/>
      <c r="T87" s="359"/>
      <c r="U87" s="359"/>
      <c r="V87" s="364"/>
      <c r="W87" s="364"/>
    </row>
    <row r="88" spans="1:23" s="347" customFormat="1">
      <c r="A88" s="112"/>
      <c r="B88" s="360"/>
      <c r="C88" s="364"/>
      <c r="D88" s="364"/>
      <c r="E88" s="359"/>
      <c r="F88" s="359"/>
      <c r="G88" s="359"/>
      <c r="H88" s="364"/>
      <c r="I88" s="364"/>
      <c r="J88" s="364"/>
      <c r="K88" s="364"/>
      <c r="L88" s="359"/>
      <c r="M88" s="359"/>
      <c r="N88" s="359"/>
      <c r="O88" s="364"/>
      <c r="P88" s="364"/>
      <c r="Q88" s="364"/>
      <c r="R88" s="364"/>
      <c r="S88" s="359"/>
      <c r="T88" s="359"/>
      <c r="U88" s="359"/>
      <c r="V88" s="364"/>
      <c r="W88" s="364"/>
    </row>
    <row r="89" spans="1:23" s="347" customFormat="1">
      <c r="A89" s="112"/>
      <c r="B89" s="264">
        <v>0</v>
      </c>
      <c r="C89" s="349">
        <f>ABS(D89-E89)</f>
        <v>0</v>
      </c>
      <c r="D89" s="349">
        <f>H17</f>
        <v>0</v>
      </c>
      <c r="E89" s="349">
        <f>I17</f>
        <v>0</v>
      </c>
      <c r="F89" s="349">
        <f>IF(J17-$I17&gt;0,J17-$I17,0.001)</f>
        <v>1E-3</v>
      </c>
      <c r="G89" s="349">
        <f>K17-$I17</f>
        <v>0</v>
      </c>
      <c r="H89" s="349">
        <f>L17-$I17</f>
        <v>0</v>
      </c>
      <c r="I89" s="349">
        <f>ABS(H89-G89)</f>
        <v>0</v>
      </c>
      <c r="J89" s="364"/>
      <c r="K89" s="364"/>
      <c r="L89" s="359"/>
      <c r="M89" s="359"/>
      <c r="N89" s="359"/>
      <c r="O89" s="364"/>
      <c r="P89" s="364"/>
      <c r="Q89" s="364"/>
      <c r="R89" s="364"/>
      <c r="S89" s="359"/>
      <c r="T89" s="359"/>
      <c r="U89" s="359"/>
      <c r="V89" s="364"/>
      <c r="W89" s="364"/>
    </row>
    <row r="90" spans="1:23" s="347" customFormat="1">
      <c r="A90" s="112" t="s">
        <v>43</v>
      </c>
      <c r="B90" s="264">
        <v>0</v>
      </c>
      <c r="C90" s="364"/>
      <c r="D90" s="364"/>
      <c r="E90" s="359"/>
      <c r="F90" s="359"/>
      <c r="G90" s="359"/>
      <c r="H90" s="364"/>
      <c r="I90" s="364"/>
      <c r="J90" s="354">
        <f>ABS(K90-L90)</f>
        <v>0</v>
      </c>
      <c r="K90" s="349">
        <f>M17</f>
        <v>0</v>
      </c>
      <c r="L90" s="349">
        <f>N17</f>
        <v>0</v>
      </c>
      <c r="M90" s="349">
        <f>IF(O17-$N17&gt;0,O17-$N17,0.001)</f>
        <v>1E-3</v>
      </c>
      <c r="N90" s="349">
        <f>P17-$N17</f>
        <v>0</v>
      </c>
      <c r="O90" s="349">
        <f>Q17-$N17</f>
        <v>0</v>
      </c>
      <c r="P90" s="366">
        <f>ABS(O90-N90)</f>
        <v>0</v>
      </c>
      <c r="Q90" s="364"/>
      <c r="R90" s="364"/>
      <c r="S90" s="359"/>
      <c r="T90" s="359"/>
      <c r="U90" s="359"/>
      <c r="V90" s="364"/>
      <c r="W90" s="364"/>
    </row>
    <row r="91" spans="1:23" s="347" customFormat="1">
      <c r="A91" s="112"/>
      <c r="B91" s="264">
        <v>0</v>
      </c>
      <c r="C91" s="364"/>
      <c r="D91" s="364"/>
      <c r="E91" s="359"/>
      <c r="F91" s="359"/>
      <c r="G91" s="359"/>
      <c r="H91" s="364"/>
      <c r="I91" s="364"/>
      <c r="J91" s="364"/>
      <c r="K91" s="364"/>
      <c r="L91" s="359"/>
      <c r="M91" s="359"/>
      <c r="N91" s="359"/>
      <c r="O91" s="364"/>
      <c r="P91" s="364"/>
      <c r="Q91" s="349">
        <f>ABS(R91-S91)</f>
        <v>0</v>
      </c>
      <c r="R91" s="349">
        <f>R17</f>
        <v>0</v>
      </c>
      <c r="S91" s="349">
        <f>S17</f>
        <v>0</v>
      </c>
      <c r="T91" s="349">
        <f>IF(T17-$S17&gt;0,T17-$S17, 0.001)</f>
        <v>1E-3</v>
      </c>
      <c r="U91" s="349">
        <f>U17-$S17</f>
        <v>0</v>
      </c>
      <c r="V91" s="349">
        <f>V17-$S17</f>
        <v>0</v>
      </c>
      <c r="W91" s="349">
        <f>ABS(V91-U91)</f>
        <v>0</v>
      </c>
    </row>
    <row r="92" spans="1:23" s="347" customFormat="1">
      <c r="A92" s="112"/>
      <c r="B92" s="360"/>
      <c r="C92" s="364"/>
      <c r="D92" s="364"/>
      <c r="E92" s="359"/>
      <c r="F92" s="359"/>
      <c r="G92" s="359"/>
      <c r="H92" s="364"/>
      <c r="I92" s="364"/>
      <c r="J92" s="364"/>
      <c r="K92" s="364"/>
      <c r="L92" s="359"/>
      <c r="M92" s="359"/>
      <c r="N92" s="359"/>
      <c r="O92" s="364"/>
      <c r="P92" s="364"/>
      <c r="Q92" s="359"/>
      <c r="R92" s="359"/>
      <c r="S92" s="359"/>
      <c r="T92" s="359"/>
      <c r="U92" s="359"/>
      <c r="V92" s="359"/>
      <c r="W92" s="359"/>
    </row>
    <row r="93" spans="1:23">
      <c r="B93"/>
      <c r="E93" s="344"/>
      <c r="F93" s="344"/>
      <c r="G93" s="344"/>
      <c r="H93" s="344"/>
      <c r="I93" s="344"/>
    </row>
    <row r="94" spans="1:23">
      <c r="A94" s="344"/>
      <c r="B94" s="344"/>
      <c r="C94" s="344"/>
      <c r="D94" s="344"/>
    </row>
    <row r="95" spans="1:23">
      <c r="A95" s="344"/>
      <c r="B95" s="344"/>
      <c r="C95" s="344"/>
      <c r="D95" s="344"/>
      <c r="E95" s="344"/>
      <c r="F95" s="344"/>
      <c r="G95" s="344"/>
      <c r="H95" s="344"/>
      <c r="I95" s="344"/>
    </row>
    <row r="96" spans="1:23">
      <c r="B96"/>
      <c r="E96" s="344"/>
      <c r="F96" s="344"/>
      <c r="G96" s="344"/>
      <c r="H96" s="344"/>
      <c r="I96" s="344"/>
    </row>
    <row r="97" spans="1:9">
      <c r="A97" s="344"/>
      <c r="B97" s="344"/>
      <c r="C97" s="344"/>
      <c r="D97" s="344"/>
    </row>
    <row r="98" spans="1:9">
      <c r="A98" s="344"/>
      <c r="B98" s="344"/>
      <c r="C98" s="344"/>
      <c r="D98" s="344"/>
      <c r="E98" s="344"/>
      <c r="F98" s="344"/>
      <c r="G98" s="344"/>
      <c r="H98" s="344"/>
      <c r="I98" s="344"/>
    </row>
    <row r="99" spans="1:9">
      <c r="B99"/>
      <c r="E99" s="344"/>
      <c r="F99" s="344"/>
      <c r="G99" s="344"/>
      <c r="H99" s="344"/>
      <c r="I99" s="344"/>
    </row>
    <row r="100" spans="1:9">
      <c r="A100" s="344"/>
      <c r="B100" s="344"/>
      <c r="C100" s="344"/>
      <c r="D100" s="344"/>
    </row>
    <row r="101" spans="1:9">
      <c r="A101" s="344"/>
      <c r="B101" s="344"/>
      <c r="C101" s="344"/>
      <c r="D101" s="344"/>
      <c r="E101" s="344"/>
      <c r="F101" s="344"/>
      <c r="G101" s="344"/>
      <c r="H101" s="344"/>
      <c r="I101" s="344"/>
    </row>
    <row r="102" spans="1:9">
      <c r="B102"/>
      <c r="E102" s="344"/>
      <c r="F102" s="344"/>
      <c r="G102" s="344"/>
      <c r="H102" s="344"/>
      <c r="I102" s="344"/>
    </row>
    <row r="103" spans="1:9">
      <c r="A103" s="344"/>
      <c r="B103" s="344"/>
      <c r="C103" s="344"/>
      <c r="D103" s="344"/>
    </row>
    <row r="104" spans="1:9">
      <c r="A104" s="344"/>
      <c r="B104" s="344"/>
      <c r="C104" s="344"/>
      <c r="D104" s="344"/>
      <c r="E104" s="344"/>
      <c r="F104" s="344"/>
      <c r="G104" s="344"/>
      <c r="H104" s="344"/>
      <c r="I104" s="344"/>
    </row>
    <row r="105" spans="1:9">
      <c r="B105"/>
      <c r="E105" s="344"/>
      <c r="F105" s="344"/>
      <c r="G105" s="344"/>
      <c r="H105" s="344"/>
      <c r="I105" s="344"/>
    </row>
    <row r="106" spans="1:9">
      <c r="A106" s="344"/>
      <c r="B106" s="344"/>
      <c r="C106" s="344"/>
      <c r="D106" s="344"/>
    </row>
    <row r="107" spans="1:9">
      <c r="A107" s="344"/>
      <c r="B107" s="344"/>
      <c r="C107" s="344"/>
      <c r="D107" s="344"/>
      <c r="E107" s="344"/>
      <c r="F107" s="344"/>
      <c r="G107" s="344"/>
      <c r="H107" s="344"/>
      <c r="I107" s="344"/>
    </row>
    <row r="108" spans="1:9">
      <c r="B108"/>
      <c r="E108" s="344"/>
      <c r="F108" s="344"/>
      <c r="G108" s="344"/>
      <c r="H108" s="344"/>
      <c r="I108" s="344"/>
    </row>
    <row r="109" spans="1:9">
      <c r="B109"/>
    </row>
    <row r="110" spans="1:9">
      <c r="B110"/>
    </row>
    <row r="111" spans="1:9">
      <c r="B111"/>
    </row>
    <row r="112" spans="1:9">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sheetData>
  <customSheetViews>
    <customSheetView guid="{37EBF6B8-25A0-4EFC-9608-366FD1E6584D}" showGridLines="0">
      <selection activeCell="H4" sqref="H4"/>
      <pageMargins left="0.7" right="0.7" top="0.75" bottom="0.75" header="0.3" footer="0.3"/>
      <pageSetup paperSize="9" orientation="portrait" horizontalDpi="90" verticalDpi="90" r:id="rId1"/>
    </customSheetView>
  </customSheetViews>
  <mergeCells count="6">
    <mergeCell ref="A2:F2"/>
    <mergeCell ref="A20:E20"/>
    <mergeCell ref="H4:L4"/>
    <mergeCell ref="M4:Q4"/>
    <mergeCell ref="R4:V4"/>
    <mergeCell ref="F6:F20"/>
  </mergeCells>
  <pageMargins left="0.7" right="0.7" top="0.75" bottom="0.75" header="0.3" footer="0.3"/>
  <pageSetup paperSize="9" orientation="portrait" horizontalDpi="90" verticalDpi="90" r:id="rId2"/>
</worksheet>
</file>

<file path=xl/worksheets/sheet31.xml><?xml version="1.0" encoding="utf-8"?>
<worksheet xmlns="http://schemas.openxmlformats.org/spreadsheetml/2006/main" xmlns:r="http://schemas.openxmlformats.org/officeDocument/2006/relationships">
  <sheetPr codeName="Sheet43"/>
  <dimension ref="A2:W60"/>
  <sheetViews>
    <sheetView showGridLines="0" workbookViewId="0">
      <selection activeCell="A21" sqref="A21"/>
    </sheetView>
  </sheetViews>
  <sheetFormatPr defaultRowHeight="15"/>
  <cols>
    <col min="1" max="2" width="25" style="347" customWidth="1"/>
    <col min="3" max="5" width="28.85546875" style="347" customWidth="1"/>
    <col min="6" max="6" width="24.42578125" style="347" customWidth="1"/>
    <col min="7" max="7" width="24.85546875" style="347" customWidth="1"/>
    <col min="8" max="8" width="24.42578125" style="347" customWidth="1"/>
    <col min="9" max="9" width="27.28515625" style="347" customWidth="1"/>
    <col min="10" max="10" width="27.140625" style="347" customWidth="1"/>
    <col min="11" max="11" width="28.28515625" style="347" customWidth="1"/>
    <col min="12" max="12" width="26.7109375" style="347" customWidth="1"/>
    <col min="13" max="13" width="26.140625" style="347" customWidth="1"/>
    <col min="14" max="17" width="25.85546875" style="347" customWidth="1"/>
    <col min="18" max="18" width="23.140625" style="347" customWidth="1"/>
    <col min="19" max="23" width="29.85546875" style="347" customWidth="1"/>
    <col min="24" max="16384" width="9.140625" style="347"/>
  </cols>
  <sheetData>
    <row r="2" spans="1:23" ht="39" customHeight="1">
      <c r="A2" s="533" t="s">
        <v>323</v>
      </c>
      <c r="B2" s="533"/>
      <c r="C2" s="533"/>
      <c r="D2" s="533"/>
      <c r="E2" s="533"/>
      <c r="F2" s="533"/>
      <c r="G2" s="533"/>
    </row>
    <row r="3" spans="1:23" ht="15.75" thickBot="1"/>
    <row r="4" spans="1:23" ht="33.75" customHeight="1" thickTop="1">
      <c r="A4" s="174"/>
      <c r="B4" s="581" t="s">
        <v>163</v>
      </c>
      <c r="C4" s="582"/>
      <c r="D4" s="582"/>
      <c r="E4" s="582"/>
      <c r="F4" s="583"/>
      <c r="G4" s="436"/>
      <c r="H4" s="437"/>
      <c r="I4" s="578" t="s">
        <v>176</v>
      </c>
      <c r="J4" s="579"/>
      <c r="K4" s="579"/>
      <c r="L4" s="579"/>
      <c r="M4" s="579"/>
      <c r="N4" s="579" t="s">
        <v>177</v>
      </c>
      <c r="O4" s="579"/>
      <c r="P4" s="579"/>
      <c r="Q4" s="579"/>
      <c r="R4" s="579"/>
      <c r="S4" s="579" t="s">
        <v>178</v>
      </c>
      <c r="T4" s="579"/>
      <c r="U4" s="579"/>
      <c r="V4" s="579"/>
      <c r="W4" s="580"/>
    </row>
    <row r="5" spans="1:23" ht="15.75" thickBot="1">
      <c r="A5" s="175" t="s">
        <v>318</v>
      </c>
      <c r="B5" s="261" t="s">
        <v>194</v>
      </c>
      <c r="C5" s="263" t="s">
        <v>319</v>
      </c>
      <c r="D5" s="265" t="s">
        <v>113</v>
      </c>
      <c r="E5" s="438" t="s">
        <v>320</v>
      </c>
      <c r="F5" s="439" t="s">
        <v>195</v>
      </c>
      <c r="G5" s="440"/>
      <c r="H5" s="441"/>
      <c r="I5" s="442" t="s">
        <v>194</v>
      </c>
      <c r="J5" s="443" t="s">
        <v>179</v>
      </c>
      <c r="K5" s="443" t="s">
        <v>113</v>
      </c>
      <c r="L5" s="443" t="s">
        <v>180</v>
      </c>
      <c r="M5" s="443" t="s">
        <v>195</v>
      </c>
      <c r="N5" s="443" t="s">
        <v>194</v>
      </c>
      <c r="O5" s="443" t="s">
        <v>179</v>
      </c>
      <c r="P5" s="443" t="s">
        <v>113</v>
      </c>
      <c r="Q5" s="443" t="s">
        <v>180</v>
      </c>
      <c r="R5" s="443" t="s">
        <v>195</v>
      </c>
      <c r="S5" s="443" t="s">
        <v>194</v>
      </c>
      <c r="T5" s="443" t="s">
        <v>179</v>
      </c>
      <c r="U5" s="443" t="s">
        <v>113</v>
      </c>
      <c r="V5" s="443" t="s">
        <v>180</v>
      </c>
      <c r="W5" s="444" t="s">
        <v>195</v>
      </c>
    </row>
    <row r="6" spans="1:23" ht="15.75" customHeight="1" thickTop="1">
      <c r="A6" s="112" t="s">
        <v>101</v>
      </c>
      <c r="B6" s="264">
        <v>0</v>
      </c>
      <c r="C6" s="390">
        <v>0</v>
      </c>
      <c r="D6" s="390">
        <v>0</v>
      </c>
      <c r="E6" s="390">
        <v>9</v>
      </c>
      <c r="F6" s="390">
        <v>122</v>
      </c>
      <c r="G6" s="440"/>
      <c r="H6" s="445" t="s">
        <v>181</v>
      </c>
      <c r="I6" s="446">
        <v>0</v>
      </c>
      <c r="J6" s="447">
        <v>0</v>
      </c>
      <c r="K6" s="447">
        <v>4.5</v>
      </c>
      <c r="L6" s="447">
        <v>31</v>
      </c>
      <c r="M6" s="447">
        <v>50</v>
      </c>
      <c r="N6" s="447">
        <v>0</v>
      </c>
      <c r="O6" s="447">
        <v>0</v>
      </c>
      <c r="P6" s="447">
        <v>6.5</v>
      </c>
      <c r="Q6" s="447">
        <v>31</v>
      </c>
      <c r="R6" s="447">
        <v>50</v>
      </c>
      <c r="S6" s="447">
        <v>0</v>
      </c>
      <c r="T6" s="447">
        <v>0</v>
      </c>
      <c r="U6" s="447">
        <v>6.5</v>
      </c>
      <c r="V6" s="447">
        <v>31</v>
      </c>
      <c r="W6" s="448">
        <v>50</v>
      </c>
    </row>
    <row r="7" spans="1:23">
      <c r="A7" s="112" t="s">
        <v>33</v>
      </c>
      <c r="B7" s="264">
        <v>0</v>
      </c>
      <c r="C7" s="390">
        <v>0</v>
      </c>
      <c r="D7" s="390">
        <v>2.5</v>
      </c>
      <c r="E7" s="390">
        <v>11</v>
      </c>
      <c r="F7" s="390">
        <v>36</v>
      </c>
      <c r="G7" s="440"/>
      <c r="H7" s="449" t="s">
        <v>182</v>
      </c>
      <c r="I7" s="450">
        <v>0</v>
      </c>
      <c r="J7" s="451">
        <v>0</v>
      </c>
      <c r="K7" s="451">
        <v>0</v>
      </c>
      <c r="L7" s="451">
        <v>34.5</v>
      </c>
      <c r="M7" s="451">
        <v>69</v>
      </c>
      <c r="N7" s="451">
        <v>10</v>
      </c>
      <c r="O7" s="451">
        <v>15</v>
      </c>
      <c r="P7" s="451">
        <v>23</v>
      </c>
      <c r="Q7" s="451">
        <v>47.5</v>
      </c>
      <c r="R7" s="451">
        <v>69</v>
      </c>
      <c r="S7" s="451">
        <v>11</v>
      </c>
      <c r="T7" s="451">
        <v>18.5</v>
      </c>
      <c r="U7" s="451">
        <v>26.5</v>
      </c>
      <c r="V7" s="451">
        <v>51</v>
      </c>
      <c r="W7" s="452">
        <v>75</v>
      </c>
    </row>
    <row r="8" spans="1:23">
      <c r="A8" s="112" t="s">
        <v>52</v>
      </c>
      <c r="B8" s="264">
        <v>0</v>
      </c>
      <c r="C8" s="390">
        <v>0</v>
      </c>
      <c r="D8" s="390">
        <v>0</v>
      </c>
      <c r="E8" s="390">
        <v>19</v>
      </c>
      <c r="F8" s="390">
        <v>19</v>
      </c>
      <c r="G8" s="440"/>
      <c r="H8" s="449" t="s">
        <v>191</v>
      </c>
      <c r="I8" s="450">
        <v>0</v>
      </c>
      <c r="J8" s="451">
        <v>0</v>
      </c>
      <c r="K8" s="451">
        <v>0</v>
      </c>
      <c r="L8" s="451">
        <v>0</v>
      </c>
      <c r="M8" s="451">
        <v>3</v>
      </c>
      <c r="N8" s="451">
        <v>0</v>
      </c>
      <c r="O8" s="451">
        <v>0</v>
      </c>
      <c r="P8" s="451">
        <v>0</v>
      </c>
      <c r="Q8" s="451">
        <v>0</v>
      </c>
      <c r="R8" s="451">
        <v>7</v>
      </c>
      <c r="S8" s="451">
        <v>0</v>
      </c>
      <c r="T8" s="451">
        <v>0</v>
      </c>
      <c r="U8" s="451">
        <v>0</v>
      </c>
      <c r="V8" s="451">
        <v>0</v>
      </c>
      <c r="W8" s="452">
        <v>29</v>
      </c>
    </row>
    <row r="9" spans="1:23">
      <c r="A9" s="112" t="s">
        <v>35</v>
      </c>
      <c r="B9" s="264">
        <v>0</v>
      </c>
      <c r="C9" s="390">
        <v>0</v>
      </c>
      <c r="D9" s="390">
        <v>9</v>
      </c>
      <c r="E9" s="390">
        <v>35</v>
      </c>
      <c r="F9" s="390">
        <v>127</v>
      </c>
      <c r="G9" s="440"/>
      <c r="H9" s="449" t="s">
        <v>183</v>
      </c>
      <c r="I9" s="450">
        <v>0</v>
      </c>
      <c r="J9" s="451">
        <v>8</v>
      </c>
      <c r="K9" s="451">
        <v>21</v>
      </c>
      <c r="L9" s="451">
        <v>54</v>
      </c>
      <c r="M9" s="451">
        <v>337</v>
      </c>
      <c r="N9" s="451">
        <v>0</v>
      </c>
      <c r="O9" s="451">
        <v>12</v>
      </c>
      <c r="P9" s="451">
        <v>21</v>
      </c>
      <c r="Q9" s="451">
        <v>54</v>
      </c>
      <c r="R9" s="451">
        <v>351</v>
      </c>
      <c r="S9" s="451">
        <v>0</v>
      </c>
      <c r="T9" s="451">
        <v>19</v>
      </c>
      <c r="U9" s="451">
        <v>30</v>
      </c>
      <c r="V9" s="451">
        <v>63</v>
      </c>
      <c r="W9" s="452">
        <v>357</v>
      </c>
    </row>
    <row r="10" spans="1:23">
      <c r="A10" s="112" t="s">
        <v>42</v>
      </c>
      <c r="B10" s="264">
        <v>0</v>
      </c>
      <c r="C10" s="390">
        <v>0</v>
      </c>
      <c r="D10" s="390">
        <v>0</v>
      </c>
      <c r="E10" s="390">
        <v>0.5</v>
      </c>
      <c r="F10" s="390">
        <v>39</v>
      </c>
      <c r="G10" s="440"/>
      <c r="H10" s="449" t="s">
        <v>102</v>
      </c>
      <c r="I10" s="450">
        <v>0</v>
      </c>
      <c r="J10" s="451">
        <v>0</v>
      </c>
      <c r="K10" s="451">
        <v>0</v>
      </c>
      <c r="L10" s="451">
        <v>6.5</v>
      </c>
      <c r="M10" s="451">
        <v>48</v>
      </c>
      <c r="N10" s="451">
        <v>0</v>
      </c>
      <c r="O10" s="453">
        <v>0.5</v>
      </c>
      <c r="P10" s="451">
        <v>1</v>
      </c>
      <c r="Q10" s="451">
        <v>11.5</v>
      </c>
      <c r="R10" s="451">
        <v>69</v>
      </c>
      <c r="S10" s="451">
        <v>0</v>
      </c>
      <c r="T10" s="451">
        <v>4.5</v>
      </c>
      <c r="U10" s="451">
        <v>9</v>
      </c>
      <c r="V10" s="451">
        <v>26</v>
      </c>
      <c r="W10" s="452">
        <v>102</v>
      </c>
    </row>
    <row r="11" spans="1:23">
      <c r="A11" s="112" t="s">
        <v>36</v>
      </c>
      <c r="B11" s="264">
        <v>0</v>
      </c>
      <c r="C11" s="390">
        <v>0</v>
      </c>
      <c r="D11" s="390">
        <v>0</v>
      </c>
      <c r="E11" s="390">
        <v>3</v>
      </c>
      <c r="F11" s="390">
        <v>123</v>
      </c>
      <c r="G11" s="440"/>
      <c r="H11" s="449" t="s">
        <v>184</v>
      </c>
      <c r="I11" s="450">
        <v>0</v>
      </c>
      <c r="J11" s="451">
        <v>0</v>
      </c>
      <c r="K11" s="451">
        <v>0</v>
      </c>
      <c r="L11" s="451">
        <v>0</v>
      </c>
      <c r="M11" s="451">
        <v>244</v>
      </c>
      <c r="N11" s="451">
        <v>0</v>
      </c>
      <c r="O11" s="451">
        <v>5</v>
      </c>
      <c r="P11" s="451">
        <v>11</v>
      </c>
      <c r="Q11" s="451">
        <v>16</v>
      </c>
      <c r="R11" s="451">
        <v>251</v>
      </c>
      <c r="S11" s="451">
        <v>0</v>
      </c>
      <c r="T11" s="451">
        <v>6</v>
      </c>
      <c r="U11" s="451">
        <v>11</v>
      </c>
      <c r="V11" s="451">
        <v>20</v>
      </c>
      <c r="W11" s="452">
        <v>251</v>
      </c>
    </row>
    <row r="12" spans="1:23">
      <c r="A12" s="112" t="s">
        <v>38</v>
      </c>
      <c r="B12" s="264">
        <v>0</v>
      </c>
      <c r="C12" s="390">
        <v>0</v>
      </c>
      <c r="D12" s="390">
        <v>4</v>
      </c>
      <c r="E12" s="390">
        <v>10</v>
      </c>
      <c r="F12" s="390">
        <v>216</v>
      </c>
      <c r="G12" s="440"/>
      <c r="H12" s="449" t="s">
        <v>187</v>
      </c>
      <c r="I12" s="450">
        <v>0</v>
      </c>
      <c r="J12" s="451">
        <v>2</v>
      </c>
      <c r="K12" s="451">
        <v>4.5</v>
      </c>
      <c r="L12" s="451">
        <v>7</v>
      </c>
      <c r="M12" s="451">
        <v>62</v>
      </c>
      <c r="N12" s="451">
        <v>0</v>
      </c>
      <c r="O12" s="451">
        <v>6</v>
      </c>
      <c r="P12" s="451">
        <v>7</v>
      </c>
      <c r="Q12" s="451">
        <v>11</v>
      </c>
      <c r="R12" s="451">
        <v>69</v>
      </c>
      <c r="S12" s="451">
        <v>0</v>
      </c>
      <c r="T12" s="451">
        <v>7</v>
      </c>
      <c r="U12" s="451">
        <v>9.5</v>
      </c>
      <c r="V12" s="451">
        <v>13</v>
      </c>
      <c r="W12" s="452">
        <v>75</v>
      </c>
    </row>
    <row r="13" spans="1:23">
      <c r="A13" s="112" t="s">
        <v>34</v>
      </c>
      <c r="B13" s="264">
        <v>0</v>
      </c>
      <c r="C13" s="390">
        <v>0</v>
      </c>
      <c r="D13" s="390">
        <v>1</v>
      </c>
      <c r="E13" s="390">
        <v>6</v>
      </c>
      <c r="F13" s="390">
        <v>151</v>
      </c>
      <c r="G13" s="440"/>
      <c r="H13" s="449" t="s">
        <v>185</v>
      </c>
      <c r="I13" s="450">
        <v>0</v>
      </c>
      <c r="J13" s="451">
        <v>2.5</v>
      </c>
      <c r="K13" s="451">
        <v>7</v>
      </c>
      <c r="L13" s="451">
        <v>18</v>
      </c>
      <c r="M13" s="451">
        <v>370</v>
      </c>
      <c r="N13" s="451">
        <v>0</v>
      </c>
      <c r="O13" s="451">
        <v>8</v>
      </c>
      <c r="P13" s="451">
        <v>9.5</v>
      </c>
      <c r="Q13" s="451">
        <v>19</v>
      </c>
      <c r="R13" s="451">
        <v>371</v>
      </c>
      <c r="S13" s="451">
        <v>0</v>
      </c>
      <c r="T13" s="451">
        <v>9.5</v>
      </c>
      <c r="U13" s="451">
        <v>15</v>
      </c>
      <c r="V13" s="451">
        <v>20</v>
      </c>
      <c r="W13" s="452">
        <v>384</v>
      </c>
    </row>
    <row r="14" spans="1:23">
      <c r="A14" s="112" t="s">
        <v>37</v>
      </c>
      <c r="B14" s="264">
        <v>0</v>
      </c>
      <c r="C14" s="390">
        <v>0</v>
      </c>
      <c r="D14" s="390">
        <v>0</v>
      </c>
      <c r="E14" s="390">
        <v>0</v>
      </c>
      <c r="F14" s="390">
        <v>81</v>
      </c>
      <c r="G14" s="440"/>
      <c r="H14" s="449" t="s">
        <v>186</v>
      </c>
      <c r="I14" s="450">
        <v>0</v>
      </c>
      <c r="J14" s="451">
        <v>0</v>
      </c>
      <c r="K14" s="451">
        <v>0</v>
      </c>
      <c r="L14" s="451">
        <v>4</v>
      </c>
      <c r="M14" s="451">
        <v>145</v>
      </c>
      <c r="N14" s="451">
        <v>1</v>
      </c>
      <c r="O14" s="451">
        <v>9</v>
      </c>
      <c r="P14" s="451">
        <v>14</v>
      </c>
      <c r="Q14" s="451">
        <v>21</v>
      </c>
      <c r="R14" s="451">
        <v>147</v>
      </c>
      <c r="S14" s="451">
        <v>1</v>
      </c>
      <c r="T14" s="451">
        <v>12</v>
      </c>
      <c r="U14" s="451">
        <v>17</v>
      </c>
      <c r="V14" s="451">
        <v>25</v>
      </c>
      <c r="W14" s="452">
        <v>147</v>
      </c>
    </row>
    <row r="15" spans="1:23">
      <c r="A15" s="112" t="s">
        <v>40</v>
      </c>
      <c r="B15" s="264">
        <v>0</v>
      </c>
      <c r="C15" s="390">
        <v>0</v>
      </c>
      <c r="D15" s="390">
        <v>0</v>
      </c>
      <c r="E15" s="390">
        <v>1</v>
      </c>
      <c r="F15" s="390">
        <v>118</v>
      </c>
      <c r="G15" s="440"/>
      <c r="H15" s="449" t="s">
        <v>189</v>
      </c>
      <c r="I15" s="450">
        <v>0</v>
      </c>
      <c r="J15" s="451">
        <v>0</v>
      </c>
      <c r="K15" s="451">
        <v>0</v>
      </c>
      <c r="L15" s="451">
        <v>0</v>
      </c>
      <c r="M15" s="451">
        <v>196</v>
      </c>
      <c r="N15" s="451">
        <v>0</v>
      </c>
      <c r="O15" s="451">
        <v>0</v>
      </c>
      <c r="P15" s="451">
        <v>0</v>
      </c>
      <c r="Q15" s="451">
        <v>0</v>
      </c>
      <c r="R15" s="451">
        <v>196</v>
      </c>
      <c r="S15" s="451">
        <v>0</v>
      </c>
      <c r="T15" s="451">
        <v>0</v>
      </c>
      <c r="U15" s="451">
        <v>0</v>
      </c>
      <c r="V15" s="451">
        <v>0</v>
      </c>
      <c r="W15" s="452">
        <v>196</v>
      </c>
    </row>
    <row r="16" spans="1:23">
      <c r="A16" s="112" t="s">
        <v>39</v>
      </c>
      <c r="B16" s="264">
        <v>0</v>
      </c>
      <c r="C16" s="390">
        <v>0</v>
      </c>
      <c r="D16" s="390">
        <v>0</v>
      </c>
      <c r="E16" s="390">
        <v>0</v>
      </c>
      <c r="F16" s="390">
        <v>9</v>
      </c>
      <c r="G16" s="440"/>
      <c r="H16" s="449" t="s">
        <v>188</v>
      </c>
      <c r="I16" s="450">
        <v>0</v>
      </c>
      <c r="J16" s="451">
        <v>0</v>
      </c>
      <c r="K16" s="451">
        <v>0</v>
      </c>
      <c r="L16" s="451">
        <v>0</v>
      </c>
      <c r="M16" s="451">
        <v>0</v>
      </c>
      <c r="N16" s="451">
        <v>2</v>
      </c>
      <c r="O16" s="451">
        <v>2</v>
      </c>
      <c r="P16" s="451">
        <v>2</v>
      </c>
      <c r="Q16" s="451">
        <v>2</v>
      </c>
      <c r="R16" s="451">
        <v>2</v>
      </c>
      <c r="S16" s="451">
        <v>2</v>
      </c>
      <c r="T16" s="451">
        <v>2</v>
      </c>
      <c r="U16" s="451">
        <v>2</v>
      </c>
      <c r="V16" s="451">
        <v>2</v>
      </c>
      <c r="W16" s="452">
        <v>2</v>
      </c>
    </row>
    <row r="17" spans="1:23">
      <c r="A17" s="112" t="s">
        <v>45</v>
      </c>
      <c r="B17" s="264">
        <v>0</v>
      </c>
      <c r="C17" s="390">
        <v>0</v>
      </c>
      <c r="D17" s="390">
        <v>2</v>
      </c>
      <c r="E17" s="390">
        <v>4</v>
      </c>
      <c r="F17" s="390">
        <v>4</v>
      </c>
      <c r="G17" s="440"/>
      <c r="H17" s="449" t="s">
        <v>190</v>
      </c>
      <c r="I17" s="450">
        <v>0</v>
      </c>
      <c r="J17" s="451">
        <v>0</v>
      </c>
      <c r="K17" s="451">
        <v>0</v>
      </c>
      <c r="L17" s="451">
        <v>4</v>
      </c>
      <c r="M17" s="451">
        <v>79</v>
      </c>
      <c r="N17" s="451">
        <v>0</v>
      </c>
      <c r="O17" s="451">
        <v>0</v>
      </c>
      <c r="P17" s="451">
        <v>0</v>
      </c>
      <c r="Q17" s="451">
        <v>9</v>
      </c>
      <c r="R17" s="451">
        <v>86</v>
      </c>
      <c r="S17" s="451">
        <v>0</v>
      </c>
      <c r="T17" s="451">
        <v>0</v>
      </c>
      <c r="U17" s="451">
        <v>0</v>
      </c>
      <c r="V17" s="451">
        <v>21</v>
      </c>
      <c r="W17" s="452">
        <v>93</v>
      </c>
    </row>
    <row r="18" spans="1:23">
      <c r="A18" s="112" t="s">
        <v>41</v>
      </c>
      <c r="B18" s="264">
        <v>0</v>
      </c>
      <c r="C18" s="390">
        <v>0</v>
      </c>
      <c r="D18" s="390">
        <v>0</v>
      </c>
      <c r="E18" s="390">
        <v>7</v>
      </c>
      <c r="F18" s="390">
        <v>86</v>
      </c>
      <c r="G18" s="440"/>
      <c r="H18" s="456"/>
      <c r="I18" s="457"/>
      <c r="J18" s="457"/>
      <c r="K18" s="457"/>
      <c r="L18" s="457"/>
      <c r="M18" s="457"/>
      <c r="N18" s="457"/>
      <c r="O18" s="457"/>
      <c r="P18" s="457"/>
      <c r="Q18" s="457"/>
      <c r="R18" s="457"/>
      <c r="S18" s="457"/>
      <c r="T18" s="457"/>
      <c r="U18" s="457"/>
      <c r="V18" s="457"/>
      <c r="W18" s="457"/>
    </row>
    <row r="19" spans="1:23">
      <c r="A19" s="112" t="s">
        <v>43</v>
      </c>
      <c r="B19" s="264">
        <v>0</v>
      </c>
      <c r="C19" s="390">
        <v>0</v>
      </c>
      <c r="D19" s="390">
        <v>0</v>
      </c>
      <c r="E19" s="390">
        <v>0</v>
      </c>
      <c r="F19" s="390">
        <v>0</v>
      </c>
      <c r="G19" s="440"/>
      <c r="H19" s="456"/>
      <c r="I19" s="457"/>
      <c r="J19" s="457"/>
      <c r="K19" s="457"/>
      <c r="L19" s="457"/>
      <c r="M19" s="457"/>
      <c r="N19" s="457"/>
      <c r="O19" s="457"/>
      <c r="P19" s="457"/>
      <c r="Q19" s="457"/>
      <c r="R19" s="457"/>
      <c r="S19" s="457"/>
      <c r="T19" s="457"/>
      <c r="U19" s="457"/>
      <c r="V19" s="457"/>
      <c r="W19" s="457"/>
    </row>
    <row r="22" spans="1:23" ht="31.5" customHeight="1">
      <c r="A22" s="174"/>
      <c r="B22" s="581" t="s">
        <v>321</v>
      </c>
      <c r="C22" s="582"/>
      <c r="D22" s="582"/>
      <c r="E22" s="582"/>
      <c r="F22" s="583"/>
    </row>
    <row r="23" spans="1:23" ht="15.75" customHeight="1">
      <c r="A23" s="175" t="s">
        <v>318</v>
      </c>
      <c r="B23" s="261" t="s">
        <v>194</v>
      </c>
      <c r="C23" s="263" t="s">
        <v>319</v>
      </c>
      <c r="D23" s="265" t="s">
        <v>113</v>
      </c>
      <c r="E23" s="438" t="s">
        <v>320</v>
      </c>
      <c r="F23" s="439" t="s">
        <v>195</v>
      </c>
    </row>
    <row r="24" spans="1:23">
      <c r="A24" s="112" t="s">
        <v>101</v>
      </c>
      <c r="B24" s="264">
        <v>0</v>
      </c>
      <c r="C24" s="390">
        <v>0</v>
      </c>
      <c r="D24" s="390">
        <v>0</v>
      </c>
      <c r="E24" s="390">
        <v>18</v>
      </c>
      <c r="F24" s="390">
        <v>122</v>
      </c>
    </row>
    <row r="25" spans="1:23">
      <c r="A25" s="112" t="s">
        <v>33</v>
      </c>
      <c r="B25" s="264">
        <v>0</v>
      </c>
      <c r="C25" s="390">
        <v>0</v>
      </c>
      <c r="D25" s="390">
        <v>8</v>
      </c>
      <c r="E25" s="390">
        <v>97</v>
      </c>
      <c r="F25" s="390">
        <v>125</v>
      </c>
    </row>
    <row r="26" spans="1:23">
      <c r="A26" s="112" t="s">
        <v>52</v>
      </c>
      <c r="B26" s="264">
        <v>0</v>
      </c>
      <c r="C26" s="390">
        <v>0</v>
      </c>
      <c r="D26" s="390">
        <v>0</v>
      </c>
      <c r="E26" s="390">
        <v>22</v>
      </c>
      <c r="F26" s="390">
        <v>22</v>
      </c>
    </row>
    <row r="27" spans="1:23">
      <c r="A27" s="112" t="s">
        <v>35</v>
      </c>
      <c r="B27" s="264">
        <v>0</v>
      </c>
      <c r="C27" s="390">
        <v>2</v>
      </c>
      <c r="D27" s="390">
        <v>22</v>
      </c>
      <c r="E27" s="390">
        <v>36</v>
      </c>
      <c r="F27" s="390">
        <v>151</v>
      </c>
    </row>
    <row r="28" spans="1:23">
      <c r="A28" s="112" t="s">
        <v>42</v>
      </c>
      <c r="B28" s="264">
        <v>0</v>
      </c>
      <c r="C28" s="390">
        <v>1</v>
      </c>
      <c r="D28" s="390">
        <v>5</v>
      </c>
      <c r="E28" s="390">
        <v>7</v>
      </c>
      <c r="F28" s="390">
        <v>65</v>
      </c>
    </row>
    <row r="29" spans="1:23">
      <c r="A29" s="112" t="s">
        <v>36</v>
      </c>
      <c r="B29" s="264">
        <v>0</v>
      </c>
      <c r="C29" s="390">
        <v>3</v>
      </c>
      <c r="D29" s="390">
        <v>9</v>
      </c>
      <c r="E29" s="390">
        <v>22</v>
      </c>
      <c r="F29" s="390">
        <v>125</v>
      </c>
    </row>
    <row r="30" spans="1:23">
      <c r="A30" s="112" t="s">
        <v>38</v>
      </c>
      <c r="B30" s="264">
        <v>0</v>
      </c>
      <c r="C30" s="390">
        <v>4</v>
      </c>
      <c r="D30" s="390">
        <v>9</v>
      </c>
      <c r="E30" s="390">
        <v>18</v>
      </c>
      <c r="F30" s="390">
        <v>222</v>
      </c>
    </row>
    <row r="31" spans="1:23">
      <c r="A31" s="112" t="s">
        <v>34</v>
      </c>
      <c r="B31" s="264">
        <v>0</v>
      </c>
      <c r="C31" s="390">
        <v>3</v>
      </c>
      <c r="D31" s="390">
        <v>6</v>
      </c>
      <c r="E31" s="390">
        <v>10</v>
      </c>
      <c r="F31" s="390">
        <v>152</v>
      </c>
    </row>
    <row r="32" spans="1:23">
      <c r="A32" s="112" t="s">
        <v>37</v>
      </c>
      <c r="B32" s="264">
        <v>0</v>
      </c>
      <c r="C32" s="390">
        <v>0</v>
      </c>
      <c r="D32" s="390">
        <v>8.5</v>
      </c>
      <c r="E32" s="390">
        <v>16</v>
      </c>
      <c r="F32" s="390">
        <v>81</v>
      </c>
    </row>
    <row r="33" spans="1:6">
      <c r="A33" s="112" t="s">
        <v>40</v>
      </c>
      <c r="B33" s="264">
        <v>0</v>
      </c>
      <c r="C33" s="390">
        <v>0</v>
      </c>
      <c r="D33" s="390">
        <v>0</v>
      </c>
      <c r="E33" s="390">
        <v>13.5</v>
      </c>
      <c r="F33" s="390">
        <v>118</v>
      </c>
    </row>
    <row r="34" spans="1:6">
      <c r="A34" s="112" t="s">
        <v>39</v>
      </c>
      <c r="B34" s="264">
        <v>0</v>
      </c>
      <c r="C34" s="390">
        <v>0</v>
      </c>
      <c r="D34" s="390">
        <v>4</v>
      </c>
      <c r="E34" s="390">
        <v>13</v>
      </c>
      <c r="F34" s="390">
        <v>14</v>
      </c>
    </row>
    <row r="35" spans="1:6">
      <c r="A35" s="112" t="s">
        <v>45</v>
      </c>
      <c r="B35" s="264">
        <v>0</v>
      </c>
      <c r="C35" s="390">
        <v>0</v>
      </c>
      <c r="D35" s="390">
        <v>16</v>
      </c>
      <c r="E35" s="390">
        <v>32</v>
      </c>
      <c r="F35" s="390">
        <v>32</v>
      </c>
    </row>
    <row r="36" spans="1:6">
      <c r="A36" s="112" t="s">
        <v>41</v>
      </c>
      <c r="B36" s="264">
        <v>0</v>
      </c>
      <c r="C36" s="390">
        <v>0</v>
      </c>
      <c r="D36" s="390">
        <v>0</v>
      </c>
      <c r="E36" s="390">
        <v>15</v>
      </c>
      <c r="F36" s="390">
        <v>144</v>
      </c>
    </row>
    <row r="37" spans="1:6">
      <c r="A37" s="112" t="s">
        <v>43</v>
      </c>
      <c r="B37" s="264">
        <v>0</v>
      </c>
      <c r="C37" s="390">
        <v>0</v>
      </c>
      <c r="D37" s="390">
        <v>0</v>
      </c>
      <c r="E37" s="390">
        <v>0</v>
      </c>
      <c r="F37" s="390">
        <v>0</v>
      </c>
    </row>
    <row r="38" spans="1:6">
      <c r="A38" s="454"/>
      <c r="B38" s="454"/>
      <c r="C38" s="455"/>
      <c r="D38" s="455"/>
      <c r="E38" s="455"/>
      <c r="F38" s="455"/>
    </row>
    <row r="40" spans="1:6">
      <c r="A40" s="174"/>
      <c r="B40" s="581" t="s">
        <v>322</v>
      </c>
      <c r="C40" s="582"/>
      <c r="D40" s="582"/>
      <c r="E40" s="582"/>
      <c r="F40" s="583"/>
    </row>
    <row r="41" spans="1:6">
      <c r="A41" s="175" t="s">
        <v>318</v>
      </c>
      <c r="B41" s="261" t="s">
        <v>194</v>
      </c>
      <c r="C41" s="263" t="s">
        <v>319</v>
      </c>
      <c r="D41" s="265" t="s">
        <v>113</v>
      </c>
      <c r="E41" s="438" t="s">
        <v>320</v>
      </c>
      <c r="F41" s="439" t="s">
        <v>195</v>
      </c>
    </row>
    <row r="42" spans="1:6">
      <c r="A42" s="112" t="s">
        <v>101</v>
      </c>
      <c r="B42" s="264">
        <v>0</v>
      </c>
      <c r="C42" s="390">
        <v>0</v>
      </c>
      <c r="D42" s="390">
        <v>0</v>
      </c>
      <c r="E42" s="390">
        <v>20</v>
      </c>
      <c r="F42" s="390">
        <v>122</v>
      </c>
    </row>
    <row r="43" spans="1:6">
      <c r="A43" s="112" t="s">
        <v>33</v>
      </c>
      <c r="B43" s="264">
        <v>0</v>
      </c>
      <c r="C43" s="390">
        <v>5</v>
      </c>
      <c r="D43" s="390">
        <v>20</v>
      </c>
      <c r="E43" s="390">
        <v>97</v>
      </c>
      <c r="F43" s="390">
        <v>127</v>
      </c>
    </row>
    <row r="44" spans="1:6">
      <c r="A44" s="112" t="s">
        <v>52</v>
      </c>
      <c r="B44" s="264">
        <v>0</v>
      </c>
      <c r="C44" s="390">
        <v>0</v>
      </c>
      <c r="D44" s="390">
        <v>0</v>
      </c>
      <c r="E44" s="390">
        <v>26</v>
      </c>
      <c r="F44" s="390">
        <v>26</v>
      </c>
    </row>
    <row r="45" spans="1:6">
      <c r="A45" s="112" t="s">
        <v>35</v>
      </c>
      <c r="B45" s="264">
        <v>0</v>
      </c>
      <c r="C45" s="390">
        <v>10</v>
      </c>
      <c r="D45" s="390">
        <v>26</v>
      </c>
      <c r="E45" s="390">
        <v>43</v>
      </c>
      <c r="F45" s="390">
        <v>151</v>
      </c>
    </row>
    <row r="46" spans="1:6">
      <c r="A46" s="112" t="s">
        <v>42</v>
      </c>
      <c r="B46" s="264">
        <v>0</v>
      </c>
      <c r="C46" s="390">
        <v>6</v>
      </c>
      <c r="D46" s="390">
        <v>9</v>
      </c>
      <c r="E46" s="390">
        <v>14</v>
      </c>
      <c r="F46" s="390">
        <v>90</v>
      </c>
    </row>
    <row r="47" spans="1:6">
      <c r="A47" s="112" t="s">
        <v>36</v>
      </c>
      <c r="B47" s="264">
        <v>0</v>
      </c>
      <c r="C47" s="390">
        <v>5</v>
      </c>
      <c r="D47" s="390">
        <v>13</v>
      </c>
      <c r="E47" s="390">
        <v>28</v>
      </c>
      <c r="F47" s="390">
        <v>125</v>
      </c>
    </row>
    <row r="48" spans="1:6">
      <c r="A48" s="112" t="s">
        <v>38</v>
      </c>
      <c r="B48" s="264">
        <v>0</v>
      </c>
      <c r="C48" s="390">
        <v>6</v>
      </c>
      <c r="D48" s="390">
        <v>11</v>
      </c>
      <c r="E48" s="390">
        <v>19</v>
      </c>
      <c r="F48" s="390">
        <v>223</v>
      </c>
    </row>
    <row r="49" spans="1:15">
      <c r="A49" s="112" t="s">
        <v>34</v>
      </c>
      <c r="B49" s="264">
        <v>0</v>
      </c>
      <c r="C49" s="390">
        <v>6</v>
      </c>
      <c r="D49" s="390">
        <v>11</v>
      </c>
      <c r="E49" s="390">
        <v>20</v>
      </c>
      <c r="F49" s="390">
        <v>246</v>
      </c>
    </row>
    <row r="50" spans="1:15">
      <c r="A50" s="112" t="s">
        <v>37</v>
      </c>
      <c r="B50" s="264">
        <v>0</v>
      </c>
      <c r="C50" s="390">
        <v>5</v>
      </c>
      <c r="D50" s="390">
        <v>13</v>
      </c>
      <c r="E50" s="390">
        <v>20</v>
      </c>
      <c r="F50" s="390">
        <v>83</v>
      </c>
    </row>
    <row r="51" spans="1:15">
      <c r="A51" s="112" t="s">
        <v>40</v>
      </c>
      <c r="B51" s="264">
        <v>0</v>
      </c>
      <c r="C51" s="390">
        <v>0</v>
      </c>
      <c r="D51" s="390">
        <v>4.5</v>
      </c>
      <c r="E51" s="390">
        <v>19.5</v>
      </c>
      <c r="F51" s="390">
        <v>118</v>
      </c>
    </row>
    <row r="52" spans="1:15">
      <c r="A52" s="112" t="s">
        <v>39</v>
      </c>
      <c r="B52" s="264">
        <v>0</v>
      </c>
      <c r="C52" s="390">
        <v>0</v>
      </c>
      <c r="D52" s="390">
        <v>4</v>
      </c>
      <c r="E52" s="390">
        <v>13</v>
      </c>
      <c r="F52" s="390">
        <v>14</v>
      </c>
    </row>
    <row r="53" spans="1:15">
      <c r="A53" s="112" t="s">
        <v>45</v>
      </c>
      <c r="B53" s="264">
        <v>46</v>
      </c>
      <c r="C53" s="390">
        <v>46</v>
      </c>
      <c r="D53" s="390">
        <v>81.5</v>
      </c>
      <c r="E53" s="390">
        <v>117</v>
      </c>
      <c r="F53" s="390">
        <v>117</v>
      </c>
    </row>
    <row r="54" spans="1:15">
      <c r="A54" s="112" t="s">
        <v>41</v>
      </c>
      <c r="B54" s="264">
        <v>0</v>
      </c>
      <c r="C54" s="390">
        <v>0</v>
      </c>
      <c r="D54" s="390">
        <v>0</v>
      </c>
      <c r="E54" s="390">
        <v>19</v>
      </c>
      <c r="F54" s="390">
        <v>144</v>
      </c>
    </row>
    <row r="55" spans="1:15">
      <c r="A55" s="112" t="s">
        <v>43</v>
      </c>
      <c r="B55" s="264">
        <v>0</v>
      </c>
      <c r="C55" s="390">
        <v>0</v>
      </c>
      <c r="D55" s="390">
        <v>0</v>
      </c>
      <c r="E55" s="390">
        <v>0</v>
      </c>
      <c r="F55" s="390">
        <v>0</v>
      </c>
    </row>
    <row r="57" spans="1:15">
      <c r="A57" s="306" t="s">
        <v>121</v>
      </c>
      <c r="B57" s="307"/>
      <c r="C57" s="307"/>
      <c r="D57" s="307"/>
      <c r="E57" s="307"/>
      <c r="F57" s="307"/>
      <c r="G57" s="307"/>
      <c r="H57" s="307"/>
      <c r="I57" s="307"/>
      <c r="J57" s="307"/>
      <c r="K57" s="307"/>
      <c r="L57" s="307"/>
      <c r="M57" s="307"/>
    </row>
    <row r="58" spans="1:15" ht="66.75" customHeight="1">
      <c r="A58" s="481" t="s">
        <v>324</v>
      </c>
      <c r="B58" s="481"/>
      <c r="C58" s="481"/>
      <c r="D58" s="481"/>
      <c r="E58" s="481"/>
      <c r="F58" s="481"/>
      <c r="G58" s="412"/>
      <c r="H58" s="412"/>
      <c r="I58" s="412"/>
      <c r="J58" s="412"/>
      <c r="K58" s="412"/>
      <c r="L58" s="412"/>
      <c r="M58" s="412"/>
      <c r="N58" s="412"/>
      <c r="O58" s="412"/>
    </row>
    <row r="59" spans="1:15" ht="15" customHeight="1">
      <c r="A59" s="481" t="s">
        <v>275</v>
      </c>
      <c r="B59" s="481"/>
      <c r="C59" s="481"/>
      <c r="D59" s="481"/>
      <c r="E59" s="481"/>
      <c r="F59" s="481"/>
      <c r="G59" s="412"/>
      <c r="H59" s="412"/>
      <c r="I59" s="412"/>
      <c r="J59" s="412"/>
      <c r="K59" s="412"/>
      <c r="L59" s="412"/>
      <c r="M59" s="412"/>
      <c r="N59" s="412"/>
      <c r="O59" s="412"/>
    </row>
    <row r="60" spans="1:15" ht="30" customHeight="1">
      <c r="A60" s="481" t="s">
        <v>168</v>
      </c>
      <c r="B60" s="481"/>
      <c r="C60" s="481"/>
      <c r="D60" s="481"/>
      <c r="E60" s="481"/>
      <c r="F60" s="481"/>
      <c r="G60" s="412"/>
      <c r="H60" s="412"/>
      <c r="I60" s="412"/>
      <c r="J60" s="412"/>
      <c r="K60" s="412"/>
      <c r="L60" s="412"/>
      <c r="M60" s="412"/>
      <c r="N60" s="412"/>
      <c r="O60" s="412"/>
    </row>
  </sheetData>
  <mergeCells count="10">
    <mergeCell ref="A59:F59"/>
    <mergeCell ref="A60:F60"/>
    <mergeCell ref="B40:F40"/>
    <mergeCell ref="A2:G2"/>
    <mergeCell ref="B4:F4"/>
    <mergeCell ref="I4:M4"/>
    <mergeCell ref="N4:R4"/>
    <mergeCell ref="S4:W4"/>
    <mergeCell ref="B22:F22"/>
    <mergeCell ref="A58:F58"/>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16"/>
  <dimension ref="A1:S48"/>
  <sheetViews>
    <sheetView showGridLines="0" topLeftCell="A10" zoomScaleNormal="100" workbookViewId="0">
      <selection activeCell="R30" sqref="R30"/>
    </sheetView>
  </sheetViews>
  <sheetFormatPr defaultRowHeight="15"/>
  <cols>
    <col min="1" max="1" width="2.42578125" style="298" customWidth="1"/>
    <col min="2" max="16384" width="9.140625" style="298"/>
  </cols>
  <sheetData>
    <row r="1" spans="1:19" s="344" customFormat="1"/>
    <row r="2" spans="1:19" s="11" customFormat="1">
      <c r="A2" s="11" t="s">
        <v>236</v>
      </c>
    </row>
    <row r="11" spans="1:19" ht="15" customHeight="1">
      <c r="R11" s="300"/>
      <c r="S11" s="301"/>
    </row>
    <row r="12" spans="1:19">
      <c r="R12" s="301"/>
      <c r="S12" s="301"/>
    </row>
    <row r="14" spans="1:19">
      <c r="R14" s="302"/>
    </row>
    <row r="15" spans="1:19">
      <c r="R15" s="302"/>
    </row>
    <row r="16" spans="1:19">
      <c r="R16" s="302"/>
    </row>
    <row r="40" spans="2:17">
      <c r="B40" s="10"/>
      <c r="C40" s="11" t="s">
        <v>267</v>
      </c>
    </row>
    <row r="41" spans="2:17">
      <c r="B41" s="12"/>
      <c r="C41" s="11" t="s">
        <v>266</v>
      </c>
    </row>
    <row r="44" spans="2:17">
      <c r="B44" s="306" t="s">
        <v>121</v>
      </c>
      <c r="C44" s="307"/>
      <c r="D44" s="307"/>
      <c r="E44" s="307"/>
      <c r="F44" s="307"/>
      <c r="G44" s="307"/>
      <c r="H44" s="307"/>
      <c r="I44" s="307"/>
      <c r="J44" s="307"/>
      <c r="K44" s="307"/>
      <c r="L44" s="307"/>
      <c r="M44" s="307"/>
      <c r="N44" s="307"/>
      <c r="O44" s="307"/>
      <c r="P44" s="307"/>
    </row>
    <row r="45" spans="2:17">
      <c r="B45" s="316" t="s">
        <v>171</v>
      </c>
      <c r="C45" s="317"/>
      <c r="D45" s="317"/>
      <c r="E45" s="317"/>
      <c r="F45" s="317"/>
      <c r="G45" s="317"/>
      <c r="H45" s="317"/>
      <c r="I45" s="317"/>
      <c r="J45" s="317"/>
      <c r="K45" s="317"/>
      <c r="L45" s="317"/>
      <c r="M45" s="317"/>
      <c r="N45" s="317"/>
      <c r="O45" s="317"/>
      <c r="P45" s="317"/>
      <c r="Q45" s="225"/>
    </row>
    <row r="46" spans="2:17" ht="54.75" customHeight="1">
      <c r="B46" s="481" t="s">
        <v>268</v>
      </c>
      <c r="C46" s="481"/>
      <c r="D46" s="481"/>
      <c r="E46" s="481"/>
      <c r="F46" s="481"/>
      <c r="G46" s="481"/>
      <c r="H46" s="481"/>
      <c r="I46" s="481"/>
      <c r="J46" s="481"/>
      <c r="K46" s="481"/>
      <c r="L46" s="481"/>
      <c r="M46" s="481"/>
      <c r="N46" s="481"/>
      <c r="O46" s="481"/>
      <c r="P46" s="481"/>
      <c r="Q46" s="222"/>
    </row>
    <row r="47" spans="2:17" s="347" customFormat="1">
      <c r="B47" s="345" t="s">
        <v>279</v>
      </c>
      <c r="C47" s="17"/>
      <c r="D47" s="307"/>
      <c r="E47" s="307"/>
      <c r="F47" s="307"/>
      <c r="G47" s="307"/>
      <c r="H47" s="307"/>
      <c r="I47" s="307"/>
      <c r="J47" s="307"/>
      <c r="K47" s="307"/>
      <c r="L47" s="307"/>
      <c r="M47" s="307"/>
      <c r="N47" s="307"/>
      <c r="O47" s="307"/>
      <c r="P47" s="307"/>
    </row>
    <row r="48" spans="2:17">
      <c r="B48" s="345"/>
    </row>
  </sheetData>
  <customSheetViews>
    <customSheetView guid="{37EBF6B8-25A0-4EFC-9608-366FD1E6584D}" showGridLines="0" topLeftCell="A4">
      <rowBreaks count="1" manualBreakCount="1">
        <brk id="41" max="19" man="1"/>
      </rowBreaks>
      <pageMargins left="0.70866141732283472" right="0.70866141732283472" top="0.74803149606299213" bottom="0.74803149606299213" header="0.31496062992125984" footer="0.31496062992125984"/>
      <pageSetup paperSize="9" scale="74" orientation="landscape" r:id="rId1"/>
    </customSheetView>
  </customSheetViews>
  <mergeCells count="1">
    <mergeCell ref="B46:P46"/>
  </mergeCells>
  <pageMargins left="0.70866141732283472" right="0.70866141732283472" top="0.74803149606299213" bottom="0.74803149606299213" header="0.31496062992125984" footer="0.31496062992125984"/>
  <pageSetup paperSize="9" scale="68" orientation="landscape" r:id="rId2"/>
  <drawing r:id="rId3"/>
</worksheet>
</file>

<file path=xl/worksheets/sheet33.xml><?xml version="1.0" encoding="utf-8"?>
<worksheet xmlns="http://schemas.openxmlformats.org/spreadsheetml/2006/main" xmlns:r="http://schemas.openxmlformats.org/officeDocument/2006/relationships">
  <sheetPr codeName="Sheet44"/>
  <dimension ref="A1"/>
  <sheetViews>
    <sheetView workbookViewId="0">
      <selection activeCell="H34" sqref="H34"/>
    </sheetView>
  </sheetViews>
  <sheetFormatPr defaultRowHeight="15"/>
  <sheetData/>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17"/>
  <dimension ref="A2:S47"/>
  <sheetViews>
    <sheetView showGridLines="0" topLeftCell="A10" zoomScaleNormal="100" workbookViewId="0">
      <selection activeCell="R36" sqref="R36"/>
    </sheetView>
  </sheetViews>
  <sheetFormatPr defaultRowHeight="15"/>
  <cols>
    <col min="1" max="1" width="2.42578125" style="347" customWidth="1"/>
    <col min="2" max="16384" width="9.140625" style="347"/>
  </cols>
  <sheetData>
    <row r="2" spans="1:19" s="11" customFormat="1">
      <c r="A2" s="11" t="s">
        <v>269</v>
      </c>
    </row>
    <row r="11" spans="1:19" ht="15" customHeight="1">
      <c r="R11" s="300"/>
      <c r="S11" s="301"/>
    </row>
    <row r="12" spans="1:19">
      <c r="R12" s="301"/>
      <c r="S12" s="301"/>
    </row>
    <row r="14" spans="1:19">
      <c r="R14" s="302"/>
    </row>
    <row r="15" spans="1:19">
      <c r="R15" s="302"/>
    </row>
    <row r="16" spans="1:19">
      <c r="R16" s="302"/>
    </row>
    <row r="40" spans="2:17">
      <c r="B40" s="10"/>
      <c r="C40" s="11" t="s">
        <v>233</v>
      </c>
    </row>
    <row r="41" spans="2:17">
      <c r="B41" s="12"/>
      <c r="C41" s="11" t="s">
        <v>234</v>
      </c>
    </row>
    <row r="44" spans="2:17">
      <c r="B44" s="306" t="s">
        <v>121</v>
      </c>
      <c r="C44" s="307"/>
      <c r="D44" s="307"/>
      <c r="E44" s="307"/>
      <c r="F44" s="307"/>
      <c r="G44" s="307"/>
      <c r="H44" s="307"/>
      <c r="I44" s="307"/>
      <c r="J44" s="307"/>
      <c r="K44" s="307"/>
      <c r="L44" s="307"/>
      <c r="M44" s="307"/>
      <c r="N44" s="307"/>
      <c r="O44" s="307"/>
      <c r="P44" s="307"/>
    </row>
    <row r="45" spans="2:17">
      <c r="B45" s="388" t="s">
        <v>171</v>
      </c>
      <c r="C45" s="389"/>
      <c r="D45" s="389"/>
      <c r="E45" s="389"/>
      <c r="F45" s="389"/>
      <c r="G45" s="389"/>
      <c r="H45" s="389"/>
      <c r="I45" s="389"/>
      <c r="J45" s="389"/>
      <c r="K45" s="389"/>
      <c r="L45" s="389"/>
      <c r="M45" s="389"/>
      <c r="N45" s="389"/>
      <c r="O45" s="389"/>
      <c r="P45" s="389"/>
      <c r="Q45" s="225"/>
    </row>
    <row r="46" spans="2:17" ht="40.5" customHeight="1">
      <c r="B46" s="481" t="s">
        <v>237</v>
      </c>
      <c r="C46" s="481"/>
      <c r="D46" s="481"/>
      <c r="E46" s="481"/>
      <c r="F46" s="481"/>
      <c r="G46" s="481"/>
      <c r="H46" s="481"/>
      <c r="I46" s="481"/>
      <c r="J46" s="481"/>
      <c r="K46" s="481"/>
      <c r="L46" s="481"/>
      <c r="M46" s="481"/>
      <c r="N46" s="481"/>
      <c r="O46" s="481"/>
      <c r="P46" s="481"/>
      <c r="Q46" s="222"/>
    </row>
    <row r="47" spans="2:17">
      <c r="B47" s="345" t="s">
        <v>235</v>
      </c>
      <c r="C47" s="17"/>
      <c r="D47" s="307"/>
      <c r="E47" s="307"/>
      <c r="F47" s="307"/>
      <c r="G47" s="307"/>
      <c r="H47" s="307"/>
      <c r="I47" s="307"/>
      <c r="J47" s="307"/>
      <c r="K47" s="307"/>
      <c r="L47" s="307"/>
      <c r="M47" s="307"/>
      <c r="N47" s="307"/>
      <c r="O47" s="307"/>
      <c r="P47" s="307"/>
    </row>
  </sheetData>
  <mergeCells count="1">
    <mergeCell ref="B46:P46"/>
  </mergeCells>
  <pageMargins left="0.70866141732283472" right="0.70866141732283472" top="0.74803149606299213" bottom="0.74803149606299213" header="0.31496062992125984" footer="0.31496062992125984"/>
  <pageSetup paperSize="9" scale="68" orientation="landscape" r:id="rId1"/>
  <drawing r:id="rId2"/>
</worksheet>
</file>

<file path=xl/worksheets/sheet35.xml><?xml version="1.0" encoding="utf-8"?>
<worksheet xmlns="http://schemas.openxmlformats.org/spreadsheetml/2006/main" xmlns:r="http://schemas.openxmlformats.org/officeDocument/2006/relationships">
  <sheetPr codeName="Sheet45"/>
  <dimension ref="A1"/>
  <sheetViews>
    <sheetView topLeftCell="A14" workbookViewId="0">
      <selection activeCell="H34" sqref="H34"/>
    </sheetView>
  </sheetViews>
  <sheetFormatPr defaultRowHeight="15"/>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18"/>
  <dimension ref="A2:I25"/>
  <sheetViews>
    <sheetView showGridLines="0" zoomScaleNormal="100" workbookViewId="0">
      <selection activeCell="J7" sqref="J7"/>
    </sheetView>
  </sheetViews>
  <sheetFormatPr defaultRowHeight="15"/>
  <cols>
    <col min="1" max="1" width="26.28515625" customWidth="1"/>
    <col min="2" max="8" width="15.7109375" customWidth="1"/>
    <col min="14" max="18" width="15.5703125" customWidth="1"/>
  </cols>
  <sheetData>
    <row r="2" spans="1:8">
      <c r="A2" s="11" t="s">
        <v>238</v>
      </c>
    </row>
    <row r="3" spans="1:8">
      <c r="A3" s="11"/>
    </row>
    <row r="4" spans="1:8" ht="21" customHeight="1">
      <c r="A4" s="63"/>
      <c r="B4" s="584" t="s">
        <v>56</v>
      </c>
      <c r="C4" s="585"/>
      <c r="D4" s="585"/>
      <c r="E4" s="585"/>
      <c r="F4" s="585"/>
      <c r="G4" s="585"/>
      <c r="H4" s="585"/>
    </row>
    <row r="5" spans="1:8" ht="21" customHeight="1">
      <c r="A5" s="69" t="s">
        <v>51</v>
      </c>
      <c r="B5" s="68" t="s">
        <v>23</v>
      </c>
      <c r="C5" s="66" t="s">
        <v>28</v>
      </c>
      <c r="D5" s="66" t="s">
        <v>29</v>
      </c>
      <c r="E5" s="66" t="s">
        <v>30</v>
      </c>
      <c r="F5" s="67" t="s">
        <v>31</v>
      </c>
      <c r="G5" s="67">
        <v>2015</v>
      </c>
      <c r="H5" s="67">
        <v>2016</v>
      </c>
    </row>
    <row r="6" spans="1:8">
      <c r="A6" s="70" t="s">
        <v>101</v>
      </c>
      <c r="B6" s="71">
        <v>17</v>
      </c>
      <c r="C6" s="71">
        <v>28</v>
      </c>
      <c r="D6" s="71">
        <v>34</v>
      </c>
      <c r="E6" s="71">
        <v>36</v>
      </c>
      <c r="F6" s="71">
        <v>33</v>
      </c>
      <c r="G6" s="71">
        <v>36</v>
      </c>
      <c r="H6" s="71">
        <v>41</v>
      </c>
    </row>
    <row r="7" spans="1:8">
      <c r="A7" s="64" t="s">
        <v>33</v>
      </c>
      <c r="B7" s="65">
        <v>8</v>
      </c>
      <c r="C7" s="65">
        <v>7</v>
      </c>
      <c r="D7" s="65">
        <v>7</v>
      </c>
      <c r="E7" s="65">
        <v>7</v>
      </c>
      <c r="F7" s="65">
        <v>7</v>
      </c>
      <c r="G7" s="314">
        <v>7</v>
      </c>
      <c r="H7" s="314">
        <v>6</v>
      </c>
    </row>
    <row r="8" spans="1:8">
      <c r="A8" s="70" t="s">
        <v>52</v>
      </c>
      <c r="B8" s="71">
        <v>12</v>
      </c>
      <c r="C8" s="71">
        <v>16</v>
      </c>
      <c r="D8" s="71">
        <v>15</v>
      </c>
      <c r="E8" s="71">
        <v>25</v>
      </c>
      <c r="F8" s="71">
        <v>17</v>
      </c>
      <c r="G8" s="71">
        <v>13</v>
      </c>
      <c r="H8" s="71">
        <v>5</v>
      </c>
    </row>
    <row r="9" spans="1:8">
      <c r="A9" s="64" t="s">
        <v>35</v>
      </c>
      <c r="B9" s="139">
        <v>28</v>
      </c>
      <c r="C9" s="139">
        <v>28</v>
      </c>
      <c r="D9" s="65">
        <v>33</v>
      </c>
      <c r="E9" s="65">
        <v>40</v>
      </c>
      <c r="F9" s="139">
        <v>34</v>
      </c>
      <c r="G9" s="65">
        <v>52</v>
      </c>
      <c r="H9" s="65">
        <v>41</v>
      </c>
    </row>
    <row r="10" spans="1:8">
      <c r="A10" s="70" t="s">
        <v>42</v>
      </c>
      <c r="B10" s="71">
        <v>17</v>
      </c>
      <c r="C10" s="71">
        <v>23</v>
      </c>
      <c r="D10" s="71">
        <v>25</v>
      </c>
      <c r="E10" s="71">
        <v>26</v>
      </c>
      <c r="F10" s="71">
        <v>28</v>
      </c>
      <c r="G10" s="71">
        <v>38</v>
      </c>
      <c r="H10" s="71">
        <v>34</v>
      </c>
    </row>
    <row r="11" spans="1:8">
      <c r="A11" s="138" t="s">
        <v>38</v>
      </c>
      <c r="B11" s="139">
        <v>54</v>
      </c>
      <c r="C11" s="139">
        <v>49</v>
      </c>
      <c r="D11" s="139">
        <v>61</v>
      </c>
      <c r="E11" s="139">
        <v>64</v>
      </c>
      <c r="F11" s="139">
        <v>53</v>
      </c>
      <c r="G11" s="139">
        <v>58</v>
      </c>
      <c r="H11" s="139">
        <v>63</v>
      </c>
    </row>
    <row r="12" spans="1:8" ht="15" customHeight="1">
      <c r="A12" s="70" t="s">
        <v>108</v>
      </c>
      <c r="B12" s="71">
        <v>94</v>
      </c>
      <c r="C12" s="71">
        <v>83</v>
      </c>
      <c r="D12" s="71">
        <v>83</v>
      </c>
      <c r="E12" s="71">
        <v>83</v>
      </c>
      <c r="F12" s="71">
        <v>77</v>
      </c>
      <c r="G12" s="71">
        <v>98</v>
      </c>
      <c r="H12" s="71">
        <v>78</v>
      </c>
    </row>
    <row r="13" spans="1:8">
      <c r="A13" s="64" t="s">
        <v>34</v>
      </c>
      <c r="B13" s="139">
        <v>36</v>
      </c>
      <c r="C13" s="139">
        <v>23</v>
      </c>
      <c r="D13" s="139">
        <v>30</v>
      </c>
      <c r="E13" s="139">
        <v>39</v>
      </c>
      <c r="F13" s="139">
        <v>45</v>
      </c>
      <c r="G13" s="65">
        <v>41</v>
      </c>
      <c r="H13" s="65">
        <v>47</v>
      </c>
    </row>
    <row r="14" spans="1:8">
      <c r="A14" s="70" t="s">
        <v>37</v>
      </c>
      <c r="B14" s="71">
        <v>48</v>
      </c>
      <c r="C14" s="71">
        <v>30</v>
      </c>
      <c r="D14" s="71">
        <v>46</v>
      </c>
      <c r="E14" s="71">
        <v>29</v>
      </c>
      <c r="F14" s="71">
        <v>26</v>
      </c>
      <c r="G14" s="71">
        <v>64</v>
      </c>
      <c r="H14" s="71">
        <v>50</v>
      </c>
    </row>
    <row r="15" spans="1:8">
      <c r="A15" s="64" t="s">
        <v>40</v>
      </c>
      <c r="B15" s="65">
        <v>60</v>
      </c>
      <c r="C15" s="65">
        <v>54</v>
      </c>
      <c r="D15" s="65">
        <v>50</v>
      </c>
      <c r="E15" s="139">
        <v>74</v>
      </c>
      <c r="F15" s="139">
        <v>67</v>
      </c>
      <c r="G15" s="65">
        <v>77</v>
      </c>
      <c r="H15" s="65">
        <v>63</v>
      </c>
    </row>
    <row r="16" spans="1:8">
      <c r="A16" s="70" t="s">
        <v>39</v>
      </c>
      <c r="B16" s="71">
        <v>5</v>
      </c>
      <c r="C16" s="71" t="s">
        <v>290</v>
      </c>
      <c r="D16" s="71">
        <v>5</v>
      </c>
      <c r="E16" s="71" t="s">
        <v>290</v>
      </c>
      <c r="F16" s="71" t="s">
        <v>290</v>
      </c>
      <c r="G16" s="71" t="s">
        <v>290</v>
      </c>
      <c r="H16" s="71">
        <v>6</v>
      </c>
    </row>
    <row r="17" spans="1:9">
      <c r="A17" s="64" t="s">
        <v>45</v>
      </c>
      <c r="B17" s="65" t="s">
        <v>290</v>
      </c>
      <c r="C17" s="65">
        <v>6</v>
      </c>
      <c r="D17" s="65" t="s">
        <v>290</v>
      </c>
      <c r="E17" s="65" t="s">
        <v>290</v>
      </c>
      <c r="F17" s="65" t="s">
        <v>290</v>
      </c>
      <c r="G17" s="65" t="s">
        <v>290</v>
      </c>
      <c r="H17" s="65" t="s">
        <v>290</v>
      </c>
    </row>
    <row r="18" spans="1:9">
      <c r="A18" s="70" t="s">
        <v>41</v>
      </c>
      <c r="B18" s="71">
        <v>42</v>
      </c>
      <c r="C18" s="71">
        <v>42</v>
      </c>
      <c r="D18" s="71">
        <v>57</v>
      </c>
      <c r="E18" s="71">
        <v>51</v>
      </c>
      <c r="F18" s="71">
        <v>59</v>
      </c>
      <c r="G18" s="71">
        <v>60</v>
      </c>
      <c r="H18" s="71">
        <v>52</v>
      </c>
    </row>
    <row r="19" spans="1:9">
      <c r="A19" s="64" t="s">
        <v>43</v>
      </c>
      <c r="B19" s="65" t="s">
        <v>290</v>
      </c>
      <c r="C19" s="65" t="s">
        <v>290</v>
      </c>
      <c r="D19" s="65" t="s">
        <v>290</v>
      </c>
      <c r="E19" s="65" t="s">
        <v>290</v>
      </c>
      <c r="F19" s="65">
        <v>0</v>
      </c>
      <c r="G19" s="65" t="s">
        <v>290</v>
      </c>
      <c r="H19" s="65" t="s">
        <v>290</v>
      </c>
    </row>
    <row r="20" spans="1:9">
      <c r="A20" s="72" t="s">
        <v>27</v>
      </c>
      <c r="B20" s="73">
        <v>430</v>
      </c>
      <c r="C20" s="73">
        <v>396</v>
      </c>
      <c r="D20" s="73">
        <v>450</v>
      </c>
      <c r="E20" s="73">
        <v>481</v>
      </c>
      <c r="F20" s="73">
        <v>450</v>
      </c>
      <c r="G20" s="73">
        <v>546</v>
      </c>
      <c r="H20" s="73">
        <v>490</v>
      </c>
      <c r="I20" s="411"/>
    </row>
    <row r="22" spans="1:9">
      <c r="A22" s="306" t="s">
        <v>121</v>
      </c>
      <c r="B22" s="307"/>
      <c r="C22" s="307"/>
      <c r="D22" s="307"/>
      <c r="E22" s="307"/>
      <c r="F22" s="307"/>
      <c r="G22" s="307"/>
    </row>
    <row r="23" spans="1:9" ht="31.5" customHeight="1">
      <c r="A23" s="560" t="s">
        <v>347</v>
      </c>
      <c r="B23" s="560"/>
      <c r="C23" s="560"/>
      <c r="D23" s="560"/>
      <c r="E23" s="560"/>
      <c r="F23" s="560"/>
      <c r="G23" s="560"/>
    </row>
    <row r="24" spans="1:9" ht="30.75" customHeight="1">
      <c r="A24" s="560" t="s">
        <v>325</v>
      </c>
      <c r="B24" s="560"/>
      <c r="C24" s="560"/>
      <c r="D24" s="560"/>
      <c r="E24" s="560"/>
      <c r="F24" s="560"/>
      <c r="G24" s="560"/>
      <c r="H24" s="458"/>
    </row>
    <row r="25" spans="1:9" ht="30" customHeight="1">
      <c r="A25" s="458"/>
      <c r="B25" s="458"/>
      <c r="C25" s="458"/>
      <c r="D25" s="458"/>
      <c r="E25" s="458"/>
      <c r="F25" s="458"/>
      <c r="G25" s="458"/>
      <c r="H25" s="458"/>
    </row>
  </sheetData>
  <customSheetViews>
    <customSheetView guid="{37EBF6B8-25A0-4EFC-9608-366FD1E6584D}" showPageBreaks="1" showGridLines="0" printArea="1">
      <selection activeCell="D29" sqref="D29"/>
      <pageMargins left="0.70866141732283472" right="0.70866141732283472" top="0.74803149606299213" bottom="0.74803149606299213" header="0.31496062992125984" footer="0.31496062992125984"/>
      <pageSetup paperSize="9" scale="90" orientation="landscape" horizontalDpi="90" verticalDpi="90" r:id="rId1"/>
    </customSheetView>
  </customSheetViews>
  <mergeCells count="3">
    <mergeCell ref="B4:H4"/>
    <mergeCell ref="A23:G23"/>
    <mergeCell ref="A24:G24"/>
  </mergeCells>
  <pageMargins left="0.98425196850393704" right="0.39370078740157483" top="0.98425196850393704" bottom="0.98425196850393704" header="0.51181102362204722" footer="0.51181102362204722"/>
  <pageSetup paperSize="9" scale="90" orientation="landscape" r:id="rId2"/>
  <ignoredErrors>
    <ignoredError sqref="B5:F5" numberStoredAsText="1"/>
  </ignoredErrors>
</worksheet>
</file>

<file path=xl/worksheets/sheet37.xml><?xml version="1.0" encoding="utf-8"?>
<worksheet xmlns="http://schemas.openxmlformats.org/spreadsheetml/2006/main" xmlns:r="http://schemas.openxmlformats.org/officeDocument/2006/relationships">
  <sheetPr codeName="Sheet19"/>
  <dimension ref="A2:AD35"/>
  <sheetViews>
    <sheetView showGridLines="0" zoomScaleNormal="100" workbookViewId="0">
      <selection activeCell="P13" sqref="P13"/>
    </sheetView>
  </sheetViews>
  <sheetFormatPr defaultRowHeight="15"/>
  <cols>
    <col min="23" max="23" width="16.42578125" customWidth="1"/>
    <col min="24" max="26" width="15.5703125" customWidth="1"/>
  </cols>
  <sheetData>
    <row r="2" spans="1:30" ht="28.5" customHeight="1">
      <c r="A2" s="586" t="s">
        <v>331</v>
      </c>
      <c r="B2" s="586"/>
      <c r="C2" s="586"/>
      <c r="D2" s="586"/>
      <c r="E2" s="586"/>
      <c r="F2" s="586"/>
      <c r="G2" s="586"/>
      <c r="H2" s="586"/>
      <c r="I2" s="586"/>
      <c r="J2" s="586"/>
      <c r="K2" s="586"/>
      <c r="L2" s="586"/>
      <c r="R2" s="3"/>
      <c r="S2" s="3"/>
      <c r="T2" s="3"/>
      <c r="U2" s="3"/>
      <c r="V2" s="3"/>
      <c r="W2" s="1"/>
      <c r="X2" s="1"/>
      <c r="Y2" s="1"/>
      <c r="Z2" s="1"/>
      <c r="AA2" s="3"/>
    </row>
    <row r="3" spans="1:30" ht="29.25" customHeight="1">
      <c r="N3" s="3"/>
      <c r="O3" s="3"/>
      <c r="P3" s="3"/>
      <c r="Q3" s="3"/>
      <c r="R3" s="3"/>
      <c r="S3" s="3"/>
      <c r="T3" s="3"/>
      <c r="U3" s="3"/>
      <c r="V3" s="3"/>
      <c r="AA3" s="3"/>
      <c r="AB3" s="3"/>
      <c r="AC3" s="3"/>
    </row>
    <row r="4" spans="1:30">
      <c r="N4" s="3"/>
      <c r="O4" s="3"/>
      <c r="P4" s="3"/>
      <c r="Q4" s="3"/>
      <c r="R4" s="3"/>
      <c r="S4" s="3"/>
      <c r="T4" s="3"/>
      <c r="U4" s="3"/>
      <c r="V4" s="3"/>
      <c r="AA4" s="3"/>
      <c r="AB4" s="3"/>
      <c r="AC4" s="3"/>
    </row>
    <row r="5" spans="1:30" ht="15.75" customHeight="1">
      <c r="N5" s="3"/>
      <c r="O5" s="3"/>
      <c r="P5" s="3"/>
      <c r="Q5" s="3"/>
      <c r="R5" s="3"/>
      <c r="S5" s="3"/>
      <c r="T5" s="3"/>
      <c r="U5" s="3"/>
      <c r="V5" s="3"/>
      <c r="AA5" s="3"/>
      <c r="AB5" s="3"/>
      <c r="AC5" s="3"/>
    </row>
    <row r="6" spans="1:30">
      <c r="N6" s="3"/>
      <c r="O6" s="3"/>
      <c r="P6" s="3"/>
      <c r="Q6" s="3"/>
      <c r="R6" s="3"/>
      <c r="S6" s="3"/>
      <c r="T6" s="3"/>
      <c r="U6" s="3"/>
      <c r="V6" s="3"/>
      <c r="AA6" s="3"/>
      <c r="AB6" s="3"/>
      <c r="AC6" s="3"/>
    </row>
    <row r="7" spans="1:30">
      <c r="N7" s="3"/>
      <c r="O7" s="3"/>
      <c r="P7" s="3"/>
      <c r="Q7" s="3"/>
      <c r="R7" s="3"/>
      <c r="S7" s="3"/>
      <c r="T7" s="3"/>
      <c r="U7" s="3"/>
      <c r="V7" s="3"/>
      <c r="AA7" s="3"/>
      <c r="AB7" s="3"/>
      <c r="AC7" s="3"/>
    </row>
    <row r="8" spans="1:30">
      <c r="N8" s="3"/>
      <c r="O8" s="3"/>
      <c r="P8" s="3"/>
      <c r="Q8" s="3"/>
      <c r="R8" s="3"/>
      <c r="S8" s="3"/>
      <c r="T8" s="3"/>
      <c r="U8" s="3"/>
      <c r="V8" s="3"/>
      <c r="AA8" s="3"/>
      <c r="AB8" s="3"/>
      <c r="AC8" s="3"/>
    </row>
    <row r="9" spans="1:30">
      <c r="N9" s="3"/>
      <c r="O9" s="3"/>
      <c r="P9" s="3"/>
      <c r="Q9" s="3"/>
      <c r="R9" s="3"/>
      <c r="S9" s="3"/>
      <c r="T9" s="3"/>
      <c r="U9" s="3"/>
      <c r="V9" s="3"/>
      <c r="AA9" s="3"/>
      <c r="AB9" s="3"/>
      <c r="AC9" s="3"/>
    </row>
    <row r="10" spans="1:30">
      <c r="M10" s="13"/>
      <c r="N10" s="3"/>
      <c r="O10" s="3"/>
      <c r="P10" s="3"/>
      <c r="Q10" s="3"/>
      <c r="R10" s="3"/>
      <c r="S10" s="3"/>
      <c r="T10" s="3"/>
      <c r="U10" s="3"/>
      <c r="V10" s="3"/>
      <c r="AA10" s="3"/>
      <c r="AB10" s="3"/>
      <c r="AC10" s="3"/>
      <c r="AD10" s="13"/>
    </row>
    <row r="11" spans="1:30">
      <c r="M11" s="13"/>
      <c r="N11" s="3"/>
      <c r="O11" s="3"/>
      <c r="P11" s="3"/>
      <c r="Q11" s="3"/>
      <c r="R11" s="3"/>
      <c r="S11" s="3"/>
      <c r="T11" s="3"/>
      <c r="U11" s="3"/>
      <c r="V11" s="3"/>
      <c r="AA11" s="3"/>
      <c r="AB11" s="3"/>
      <c r="AC11" s="3"/>
      <c r="AD11" s="13"/>
    </row>
    <row r="12" spans="1:30">
      <c r="N12" s="3"/>
      <c r="O12" s="3"/>
      <c r="P12" s="3"/>
      <c r="Q12" s="3"/>
      <c r="R12" s="3"/>
      <c r="S12" s="3"/>
      <c r="T12" s="3"/>
      <c r="U12" s="3"/>
      <c r="V12" s="3"/>
      <c r="AA12" s="3"/>
      <c r="AB12" s="3"/>
      <c r="AC12" s="3"/>
      <c r="AD12" s="13"/>
    </row>
    <row r="13" spans="1:30">
      <c r="N13" s="3"/>
      <c r="O13" s="3"/>
      <c r="P13" s="3"/>
      <c r="Q13" s="3"/>
      <c r="R13" s="3"/>
      <c r="S13" s="3"/>
      <c r="T13" s="3"/>
      <c r="U13" s="3"/>
      <c r="V13" s="3"/>
      <c r="AA13" s="3"/>
      <c r="AB13" s="3"/>
      <c r="AC13" s="3"/>
      <c r="AD13" s="13"/>
    </row>
    <row r="14" spans="1:30">
      <c r="N14" s="3"/>
      <c r="O14" s="3"/>
      <c r="P14" s="3"/>
      <c r="Q14" s="3"/>
      <c r="R14" s="3"/>
      <c r="S14" s="3"/>
      <c r="T14" s="3"/>
      <c r="U14" s="3"/>
      <c r="V14" s="3"/>
      <c r="AA14" s="3"/>
      <c r="AB14" s="3"/>
      <c r="AC14" s="3"/>
      <c r="AD14" s="13"/>
    </row>
    <row r="15" spans="1:30">
      <c r="N15" s="3"/>
      <c r="O15" s="3"/>
      <c r="P15" s="3"/>
      <c r="Q15" s="3"/>
      <c r="R15" s="3"/>
      <c r="S15" s="3"/>
      <c r="T15" s="3"/>
      <c r="U15" s="3"/>
      <c r="V15" s="3"/>
      <c r="AA15" s="3"/>
      <c r="AB15" s="3"/>
      <c r="AC15" s="3"/>
      <c r="AD15" s="13"/>
    </row>
    <row r="16" spans="1:30">
      <c r="N16" s="3"/>
      <c r="O16" s="3"/>
      <c r="P16" s="3"/>
      <c r="Q16" s="3"/>
      <c r="R16" s="3"/>
      <c r="S16" s="3"/>
      <c r="T16" s="3"/>
      <c r="U16" s="3"/>
      <c r="V16" s="3"/>
      <c r="AA16" s="3"/>
      <c r="AB16" s="3"/>
      <c r="AC16" s="3"/>
      <c r="AD16" s="13"/>
    </row>
    <row r="17" spans="1:30">
      <c r="N17" s="3"/>
      <c r="O17" s="3"/>
      <c r="P17" s="3"/>
      <c r="Q17" s="3"/>
      <c r="R17" s="3"/>
      <c r="S17" s="3"/>
      <c r="T17" s="3"/>
      <c r="U17" s="3"/>
      <c r="V17" s="3"/>
      <c r="AA17" s="3"/>
      <c r="AB17" s="3"/>
      <c r="AC17" s="3"/>
      <c r="AD17" s="13"/>
    </row>
    <row r="18" spans="1:30">
      <c r="N18" s="3"/>
      <c r="O18" s="3"/>
      <c r="P18" s="3"/>
      <c r="Q18" s="3"/>
      <c r="R18" s="3"/>
      <c r="S18" s="3"/>
      <c r="T18" s="3"/>
      <c r="U18" s="3"/>
      <c r="V18" s="3"/>
      <c r="AA18" s="3"/>
      <c r="AB18" s="3"/>
      <c r="AC18" s="3"/>
      <c r="AD18" s="13"/>
    </row>
    <row r="19" spans="1:30">
      <c r="N19" s="3"/>
      <c r="O19" s="3"/>
      <c r="P19" s="3"/>
      <c r="Q19" s="3"/>
      <c r="R19" s="3"/>
      <c r="S19" s="3"/>
      <c r="T19" s="3"/>
      <c r="U19" s="3"/>
      <c r="V19" s="3"/>
      <c r="AA19" s="3"/>
      <c r="AB19" s="3"/>
      <c r="AC19" s="3"/>
      <c r="AD19" s="13"/>
    </row>
    <row r="20" spans="1:30">
      <c r="N20" s="3"/>
      <c r="O20" s="3"/>
      <c r="P20" s="3"/>
      <c r="Q20" s="3"/>
      <c r="R20" s="3"/>
      <c r="S20" s="3"/>
      <c r="T20" s="3"/>
      <c r="U20" s="3"/>
      <c r="V20" s="3"/>
      <c r="AA20" s="3"/>
      <c r="AB20" s="3"/>
      <c r="AC20" s="3"/>
      <c r="AD20" s="13"/>
    </row>
    <row r="21" spans="1:30">
      <c r="N21" s="3"/>
      <c r="O21" s="3"/>
      <c r="P21" s="3"/>
      <c r="Q21" s="3"/>
      <c r="R21" s="3"/>
      <c r="S21" s="3"/>
      <c r="T21" s="3"/>
      <c r="U21" s="3"/>
      <c r="V21" s="3"/>
      <c r="AA21" s="3"/>
      <c r="AB21" s="3"/>
      <c r="AC21" s="3"/>
      <c r="AD21" s="13"/>
    </row>
    <row r="22" spans="1:30">
      <c r="N22" s="3"/>
      <c r="O22" s="3"/>
      <c r="P22" s="3"/>
      <c r="Q22" s="3"/>
      <c r="R22" s="3"/>
      <c r="S22" s="3"/>
      <c r="T22" s="3"/>
      <c r="U22" s="3"/>
      <c r="V22" s="3"/>
      <c r="AA22" s="3"/>
      <c r="AB22" s="3"/>
      <c r="AC22" s="3"/>
      <c r="AD22" s="13"/>
    </row>
    <row r="23" spans="1:30">
      <c r="N23" s="3"/>
      <c r="O23" s="3"/>
      <c r="P23" s="3"/>
      <c r="Q23" s="3"/>
      <c r="R23" s="3"/>
      <c r="S23" s="3"/>
      <c r="T23" s="3"/>
      <c r="U23" s="3"/>
      <c r="V23" s="3"/>
      <c r="AA23" s="3"/>
      <c r="AB23" s="3"/>
      <c r="AC23" s="3"/>
      <c r="AD23" s="13"/>
    </row>
    <row r="24" spans="1:30" ht="15.75" customHeight="1">
      <c r="N24" s="3"/>
      <c r="O24" s="3"/>
      <c r="P24" s="3"/>
      <c r="Q24" s="3"/>
      <c r="R24" s="3"/>
      <c r="S24" s="3"/>
      <c r="T24" s="3"/>
      <c r="U24" s="3"/>
      <c r="V24" s="3"/>
      <c r="AA24" s="3"/>
      <c r="AB24" s="3"/>
      <c r="AC24" s="3"/>
      <c r="AD24" s="13"/>
    </row>
    <row r="25" spans="1:30">
      <c r="N25" s="3"/>
      <c r="O25" s="3"/>
      <c r="P25" s="3"/>
      <c r="Q25" s="3"/>
      <c r="R25" s="3"/>
      <c r="S25" s="3"/>
      <c r="T25" s="3"/>
      <c r="U25" s="3"/>
      <c r="V25" s="3"/>
      <c r="W25" s="4"/>
      <c r="X25" s="4"/>
      <c r="Y25" s="4"/>
      <c r="Z25" s="4"/>
      <c r="AA25" s="3"/>
      <c r="AB25" s="3"/>
      <c r="AC25" s="3"/>
      <c r="AD25" s="13"/>
    </row>
    <row r="26" spans="1:30">
      <c r="N26" s="3"/>
      <c r="O26" s="3"/>
      <c r="P26" s="3"/>
      <c r="Q26" s="3"/>
      <c r="R26" s="3"/>
      <c r="S26" s="3"/>
      <c r="T26" s="3"/>
      <c r="U26" s="3"/>
      <c r="V26" s="3"/>
      <c r="W26" s="3"/>
      <c r="X26" s="3"/>
      <c r="Y26" s="3"/>
      <c r="Z26" s="3"/>
      <c r="AA26" s="3"/>
      <c r="AB26" s="3"/>
      <c r="AC26" s="3"/>
      <c r="AD26" s="13"/>
    </row>
    <row r="27" spans="1:30">
      <c r="P27" s="3"/>
      <c r="Q27" s="3"/>
      <c r="R27" s="3"/>
      <c r="S27" s="3"/>
      <c r="T27" s="3"/>
      <c r="U27" s="3"/>
      <c r="V27" s="3"/>
      <c r="W27" s="3"/>
      <c r="X27" s="3"/>
      <c r="Y27" s="3"/>
      <c r="Z27" s="3"/>
      <c r="AA27" s="3"/>
      <c r="AB27" s="3"/>
      <c r="AC27" s="3"/>
      <c r="AD27" s="13"/>
    </row>
    <row r="28" spans="1:30">
      <c r="P28" s="3"/>
      <c r="Q28" s="3"/>
      <c r="R28" s="3"/>
      <c r="S28" s="3"/>
      <c r="T28" s="3"/>
      <c r="U28" s="3"/>
      <c r="V28" s="3"/>
      <c r="W28" s="3"/>
      <c r="X28" s="3"/>
      <c r="Y28" s="3"/>
      <c r="Z28" s="3"/>
      <c r="AA28" s="3"/>
      <c r="AB28" s="3"/>
      <c r="AC28" s="3"/>
      <c r="AD28" s="13"/>
    </row>
    <row r="29" spans="1:30">
      <c r="A29" s="306" t="s">
        <v>121</v>
      </c>
      <c r="B29" s="307"/>
      <c r="C29" s="307"/>
      <c r="D29" s="307"/>
      <c r="E29" s="307"/>
      <c r="F29" s="307"/>
      <c r="G29" s="307"/>
      <c r="H29" s="307"/>
      <c r="I29" s="307"/>
      <c r="J29" s="307"/>
      <c r="K29" s="307"/>
      <c r="L29" s="307"/>
      <c r="P29" s="3"/>
      <c r="Q29" s="3"/>
      <c r="R29" s="3"/>
      <c r="S29" s="3"/>
      <c r="T29" s="3"/>
      <c r="U29" s="3"/>
      <c r="V29" s="3"/>
      <c r="W29" s="3"/>
      <c r="X29" s="3"/>
      <c r="Y29" s="3"/>
      <c r="Z29" s="3"/>
      <c r="AA29" s="3"/>
      <c r="AB29" s="3"/>
      <c r="AC29" s="3"/>
      <c r="AD29" s="13"/>
    </row>
    <row r="30" spans="1:30" s="344" customFormat="1">
      <c r="A30" s="306" t="s">
        <v>169</v>
      </c>
      <c r="B30" s="307"/>
      <c r="C30" s="307"/>
      <c r="D30" s="307"/>
      <c r="E30" s="307"/>
      <c r="F30" s="307"/>
      <c r="G30" s="307"/>
      <c r="H30" s="307"/>
      <c r="I30" s="307"/>
      <c r="J30" s="307"/>
      <c r="K30" s="307"/>
      <c r="L30" s="307"/>
      <c r="P30" s="3"/>
      <c r="Q30" s="3"/>
      <c r="R30" s="3"/>
      <c r="S30" s="3"/>
      <c r="T30" s="3"/>
      <c r="U30" s="3"/>
      <c r="V30" s="3"/>
      <c r="W30" s="3"/>
      <c r="X30" s="3"/>
      <c r="Y30" s="3"/>
      <c r="Z30" s="3"/>
      <c r="AA30" s="3"/>
      <c r="AB30" s="3"/>
      <c r="AC30" s="3"/>
      <c r="AD30" s="13"/>
    </row>
    <row r="31" spans="1:30" ht="42" customHeight="1">
      <c r="A31" s="484" t="s">
        <v>240</v>
      </c>
      <c r="B31" s="485"/>
      <c r="C31" s="485"/>
      <c r="D31" s="485"/>
      <c r="E31" s="485"/>
      <c r="F31" s="485"/>
      <c r="G31" s="485"/>
      <c r="H31" s="485"/>
      <c r="I31" s="485"/>
      <c r="J31" s="485"/>
      <c r="K31" s="485"/>
      <c r="L31" s="485"/>
      <c r="P31" s="3"/>
      <c r="Q31" s="3"/>
      <c r="R31" s="3"/>
      <c r="S31" s="3"/>
      <c r="T31" s="3"/>
      <c r="U31" s="3"/>
      <c r="V31" s="3"/>
      <c r="W31" s="3"/>
      <c r="X31" s="3"/>
      <c r="Y31" s="3"/>
      <c r="Z31" s="3"/>
      <c r="AA31" s="3"/>
      <c r="AB31" s="3"/>
      <c r="AC31" s="3"/>
      <c r="AD31" s="13"/>
    </row>
    <row r="32" spans="1:30">
      <c r="A32" s="587" t="s">
        <v>170</v>
      </c>
      <c r="B32" s="485"/>
      <c r="C32" s="485"/>
      <c r="D32" s="485"/>
      <c r="E32" s="485"/>
      <c r="F32" s="485"/>
      <c r="G32" s="485"/>
      <c r="H32" s="485"/>
      <c r="I32" s="485"/>
      <c r="J32" s="485"/>
      <c r="K32" s="485"/>
      <c r="L32" s="485"/>
      <c r="Q32" s="13"/>
      <c r="R32" s="13"/>
      <c r="S32" s="13"/>
      <c r="T32" s="13"/>
      <c r="U32" s="3"/>
      <c r="V32" s="3"/>
      <c r="W32" s="3"/>
      <c r="X32" s="3"/>
      <c r="Y32" s="3"/>
      <c r="Z32" s="3"/>
      <c r="AA32" s="3"/>
      <c r="AB32" s="13"/>
      <c r="AC32" s="13"/>
      <c r="AD32" s="13"/>
    </row>
    <row r="33" spans="1:30" ht="30.75" customHeight="1">
      <c r="A33" s="484" t="s">
        <v>280</v>
      </c>
      <c r="B33" s="485"/>
      <c r="C33" s="485"/>
      <c r="D33" s="485"/>
      <c r="E33" s="485"/>
      <c r="F33" s="485"/>
      <c r="G33" s="485"/>
      <c r="H33" s="485"/>
      <c r="I33" s="485"/>
      <c r="J33" s="485"/>
      <c r="K33" s="485"/>
      <c r="L33" s="485"/>
      <c r="Q33" s="13"/>
      <c r="R33" s="13"/>
      <c r="S33" s="13"/>
      <c r="T33" s="13"/>
      <c r="U33" s="13"/>
      <c r="V33" s="13"/>
      <c r="W33" s="13"/>
      <c r="X33" s="13"/>
      <c r="Y33" s="13"/>
      <c r="Z33" s="13"/>
      <c r="AA33" s="13"/>
      <c r="AB33" s="13"/>
      <c r="AC33" s="13"/>
      <c r="AD33" s="13"/>
    </row>
    <row r="34" spans="1:30">
      <c r="A34" s="307"/>
      <c r="B34" s="307"/>
      <c r="C34" s="307"/>
      <c r="D34" s="307"/>
      <c r="E34" s="307"/>
      <c r="F34" s="307"/>
      <c r="G34" s="307"/>
      <c r="H34" s="307"/>
      <c r="I34" s="307"/>
      <c r="J34" s="307"/>
      <c r="K34" s="307"/>
      <c r="L34" s="307"/>
    </row>
    <row r="35" spans="1:30" ht="15" customHeight="1"/>
  </sheetData>
  <customSheetViews>
    <customSheetView guid="{37EBF6B8-25A0-4EFC-9608-366FD1E6584D}" showGridLines="0">
      <selection activeCell="P2" sqref="P2"/>
      <pageMargins left="0.70866141732283472" right="0.70866141732283472" top="0.74803149606299213" bottom="0.74803149606299213" header="0.31496062992125984" footer="0.31496062992125984"/>
      <pageSetup paperSize="9" scale="98" orientation="landscape" r:id="rId1"/>
    </customSheetView>
  </customSheetViews>
  <mergeCells count="4">
    <mergeCell ref="A2:L2"/>
    <mergeCell ref="A32:L32"/>
    <mergeCell ref="A33:L33"/>
    <mergeCell ref="A31:L31"/>
  </mergeCells>
  <pageMargins left="0.70866141732283472" right="0.70866141732283472" top="0.74803149606299213" bottom="0.74803149606299213" header="0.31496062992125984" footer="0.31496062992125984"/>
  <pageSetup paperSize="9" scale="93" orientation="landscape" r:id="rId2"/>
  <drawing r:id="rId3"/>
</worksheet>
</file>

<file path=xl/worksheets/sheet38.xml><?xml version="1.0" encoding="utf-8"?>
<worksheet xmlns="http://schemas.openxmlformats.org/spreadsheetml/2006/main" xmlns:r="http://schemas.openxmlformats.org/officeDocument/2006/relationships">
  <sheetPr codeName="Sheet20"/>
  <dimension ref="A2:AL83"/>
  <sheetViews>
    <sheetView showGridLines="0" workbookViewId="0">
      <selection activeCell="H34" sqref="H34"/>
    </sheetView>
  </sheetViews>
  <sheetFormatPr defaultRowHeight="15"/>
  <cols>
    <col min="1" max="1" width="9.140625" customWidth="1"/>
    <col min="2" max="2" width="13" customWidth="1"/>
    <col min="3" max="3" width="15.28515625" customWidth="1"/>
    <col min="4" max="4" width="15.7109375" customWidth="1"/>
    <col min="5" max="5" width="4" customWidth="1"/>
    <col min="6" max="10" width="11.140625" customWidth="1"/>
    <col min="11" max="11" width="11.140625" style="267" customWidth="1"/>
    <col min="12" max="12" width="11.140625" style="347" customWidth="1"/>
    <col min="13" max="13" width="11.140625" customWidth="1"/>
    <col min="14" max="14" width="1" customWidth="1"/>
    <col min="15" max="19" width="9" customWidth="1"/>
    <col min="20" max="20" width="9" style="267" customWidth="1"/>
    <col min="21" max="21" width="9" style="347" customWidth="1"/>
    <col min="22" max="22" width="9.85546875" customWidth="1"/>
    <col min="23" max="23" width="0.7109375" customWidth="1"/>
    <col min="24" max="28" width="10.140625" customWidth="1"/>
    <col min="29" max="29" width="10.140625" style="267" customWidth="1"/>
    <col min="30" max="30" width="10.140625" style="347" customWidth="1"/>
    <col min="31" max="31" width="10.140625" customWidth="1"/>
    <col min="32" max="32" width="1.5703125" customWidth="1"/>
    <col min="33" max="35" width="9" customWidth="1"/>
  </cols>
  <sheetData>
    <row r="2" spans="1:38" ht="22.5" customHeight="1">
      <c r="A2" s="588" t="s">
        <v>326</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223"/>
      <c r="AD2" s="378"/>
      <c r="AE2" s="77"/>
      <c r="AF2" s="77"/>
      <c r="AG2" s="77"/>
      <c r="AH2" s="77"/>
      <c r="AI2" s="77"/>
      <c r="AJ2" s="77"/>
      <c r="AK2" s="77"/>
      <c r="AL2" s="77"/>
    </row>
    <row r="3" spans="1:38">
      <c r="E3" s="77"/>
      <c r="F3" s="77"/>
      <c r="G3" s="77"/>
      <c r="H3" s="77"/>
      <c r="I3" s="77"/>
      <c r="J3" s="77"/>
      <c r="K3" s="224"/>
      <c r="L3" s="377"/>
      <c r="M3" s="77"/>
      <c r="N3" s="77"/>
      <c r="O3" s="77"/>
      <c r="P3" s="77"/>
      <c r="Q3" s="77"/>
      <c r="R3" s="77"/>
      <c r="S3" s="77"/>
      <c r="T3" s="224"/>
      <c r="U3" s="377"/>
      <c r="V3" s="77"/>
      <c r="W3" s="77"/>
      <c r="X3" s="77"/>
      <c r="Y3" s="77"/>
      <c r="Z3" s="77"/>
      <c r="AA3" s="77"/>
      <c r="AB3" s="77"/>
      <c r="AC3" s="224"/>
      <c r="AD3" s="377"/>
      <c r="AE3" s="77"/>
      <c r="AF3" s="77"/>
      <c r="AG3" s="77"/>
      <c r="AH3" s="77"/>
      <c r="AI3" s="77"/>
      <c r="AJ3" s="77"/>
      <c r="AK3" s="77"/>
      <c r="AL3" s="77"/>
    </row>
    <row r="4" spans="1:38" ht="25.5" customHeight="1">
      <c r="A4" s="114"/>
      <c r="B4" s="589" t="s">
        <v>327</v>
      </c>
      <c r="C4" s="590"/>
      <c r="D4" s="592"/>
      <c r="E4" s="77"/>
      <c r="F4" s="589" t="s">
        <v>328</v>
      </c>
      <c r="G4" s="590"/>
      <c r="H4" s="590"/>
      <c r="I4" s="590"/>
      <c r="J4" s="590"/>
      <c r="K4" s="591"/>
      <c r="L4" s="591"/>
      <c r="M4" s="592"/>
      <c r="N4" s="115"/>
      <c r="O4" s="589" t="s">
        <v>329</v>
      </c>
      <c r="P4" s="590"/>
      <c r="Q4" s="590"/>
      <c r="R4" s="590"/>
      <c r="S4" s="590"/>
      <c r="T4" s="591"/>
      <c r="U4" s="591"/>
      <c r="V4" s="593"/>
      <c r="W4" s="116"/>
      <c r="X4" s="594" t="s">
        <v>330</v>
      </c>
      <c r="Y4" s="595"/>
      <c r="Z4" s="595"/>
      <c r="AA4" s="595"/>
      <c r="AB4" s="595"/>
      <c r="AC4" s="597"/>
      <c r="AD4" s="597"/>
      <c r="AE4" s="598"/>
      <c r="AF4" s="116"/>
      <c r="AG4" s="594" t="s">
        <v>117</v>
      </c>
      <c r="AH4" s="595"/>
      <c r="AI4" s="596"/>
      <c r="AJ4" s="77"/>
      <c r="AK4" s="77"/>
      <c r="AL4" s="77"/>
    </row>
    <row r="5" spans="1:38" ht="51.75" customHeight="1">
      <c r="A5" s="126" t="s">
        <v>114</v>
      </c>
      <c r="B5" s="340" t="s">
        <v>1</v>
      </c>
      <c r="C5" s="342" t="s">
        <v>2</v>
      </c>
      <c r="D5" s="125" t="s">
        <v>25</v>
      </c>
      <c r="E5" s="116"/>
      <c r="F5" s="123" t="s">
        <v>23</v>
      </c>
      <c r="G5" s="124" t="s">
        <v>28</v>
      </c>
      <c r="H5" s="124" t="s">
        <v>29</v>
      </c>
      <c r="I5" s="124" t="s">
        <v>30</v>
      </c>
      <c r="J5" s="124" t="s">
        <v>31</v>
      </c>
      <c r="K5" s="269">
        <v>2015</v>
      </c>
      <c r="L5" s="269">
        <v>2016</v>
      </c>
      <c r="M5" s="125" t="s">
        <v>149</v>
      </c>
      <c r="N5" s="116"/>
      <c r="O5" s="123" t="s">
        <v>23</v>
      </c>
      <c r="P5" s="124" t="s">
        <v>28</v>
      </c>
      <c r="Q5" s="124" t="s">
        <v>29</v>
      </c>
      <c r="R5" s="124" t="s">
        <v>30</v>
      </c>
      <c r="S5" s="124" t="s">
        <v>31</v>
      </c>
      <c r="T5" s="269">
        <v>2015</v>
      </c>
      <c r="U5" s="269">
        <v>2016</v>
      </c>
      <c r="V5" s="125" t="s">
        <v>354</v>
      </c>
      <c r="W5" s="116"/>
      <c r="X5" s="120">
        <v>2010</v>
      </c>
      <c r="Y5" s="121">
        <v>2011</v>
      </c>
      <c r="Z5" s="121">
        <v>2012</v>
      </c>
      <c r="AA5" s="121">
        <v>2013</v>
      </c>
      <c r="AB5" s="121">
        <v>2014</v>
      </c>
      <c r="AC5" s="270">
        <v>2015</v>
      </c>
      <c r="AD5" s="270">
        <v>2016</v>
      </c>
      <c r="AE5" s="122" t="s">
        <v>354</v>
      </c>
      <c r="AF5" s="116"/>
      <c r="AG5" s="117" t="s">
        <v>115</v>
      </c>
      <c r="AH5" s="118" t="s">
        <v>116</v>
      </c>
      <c r="AI5" s="119" t="s">
        <v>25</v>
      </c>
      <c r="AJ5" s="77"/>
      <c r="AK5" s="77"/>
      <c r="AL5" s="77"/>
    </row>
    <row r="6" spans="1:38" ht="15.75" customHeight="1">
      <c r="A6" s="339" t="s">
        <v>3</v>
      </c>
      <c r="B6" s="329">
        <v>0</v>
      </c>
      <c r="C6" s="329">
        <v>0</v>
      </c>
      <c r="D6" s="343">
        <f>SUM(B6:C6)</f>
        <v>0</v>
      </c>
      <c r="E6" s="179"/>
      <c r="F6" s="271">
        <v>148333.99999999997</v>
      </c>
      <c r="G6" s="271">
        <v>149746.00000000003</v>
      </c>
      <c r="H6" s="271">
        <v>150987.00000000003</v>
      </c>
      <c r="I6" s="271">
        <v>150199</v>
      </c>
      <c r="J6" s="271">
        <v>149338</v>
      </c>
      <c r="K6" s="271">
        <v>149284</v>
      </c>
      <c r="L6" s="282">
        <v>147526.99999999997</v>
      </c>
      <c r="M6" s="180">
        <f>AVERAGE(F6:K6)</f>
        <v>149648</v>
      </c>
      <c r="N6" s="179"/>
      <c r="O6" s="284">
        <v>142565</v>
      </c>
      <c r="P6" s="285">
        <v>143840</v>
      </c>
      <c r="Q6" s="285">
        <v>144802.99999999997</v>
      </c>
      <c r="R6" s="285">
        <v>143844.00000000003</v>
      </c>
      <c r="S6" s="285">
        <v>142519</v>
      </c>
      <c r="T6" s="286">
        <v>141890</v>
      </c>
      <c r="U6" s="408">
        <v>139711</v>
      </c>
      <c r="V6" s="164">
        <f>AVERAGE(O6:T6)</f>
        <v>143243.5</v>
      </c>
      <c r="W6" s="179"/>
      <c r="X6" s="181">
        <f t="shared" ref="X6:AD6" si="0">SUM(F6,O6)</f>
        <v>290899</v>
      </c>
      <c r="Y6" s="181">
        <f t="shared" si="0"/>
        <v>293586</v>
      </c>
      <c r="Z6" s="181">
        <f t="shared" si="0"/>
        <v>295790</v>
      </c>
      <c r="AA6" s="181">
        <f t="shared" si="0"/>
        <v>294043</v>
      </c>
      <c r="AB6" s="181">
        <f t="shared" si="0"/>
        <v>291857</v>
      </c>
      <c r="AC6" s="181">
        <f t="shared" si="0"/>
        <v>291174</v>
      </c>
      <c r="AD6" s="181">
        <f t="shared" si="0"/>
        <v>287238</v>
      </c>
      <c r="AE6" s="181">
        <f>AVERAGE(X6:AD6)</f>
        <v>292083.85714285716</v>
      </c>
      <c r="AF6" s="77"/>
      <c r="AG6" s="146">
        <f>(B6/M6)*100000</f>
        <v>0</v>
      </c>
      <c r="AH6" s="146">
        <f>(C6/V6)*100000</f>
        <v>0</v>
      </c>
      <c r="AI6" s="146">
        <f t="shared" ref="AI6:AI25" si="1">(D6/AE6)*100000</f>
        <v>0</v>
      </c>
      <c r="AJ6" s="77"/>
      <c r="AK6" s="77"/>
      <c r="AL6" s="77"/>
    </row>
    <row r="7" spans="1:38">
      <c r="A7" s="339" t="s">
        <v>4</v>
      </c>
      <c r="B7" s="329">
        <v>0</v>
      </c>
      <c r="C7" s="329">
        <v>0</v>
      </c>
      <c r="D7" s="343">
        <f t="shared" ref="D7:D25" si="2">SUM(B7:C7)</f>
        <v>0</v>
      </c>
      <c r="E7" s="179"/>
      <c r="F7" s="272">
        <v>137817</v>
      </c>
      <c r="G7" s="273">
        <v>138593.00000000003</v>
      </c>
      <c r="H7" s="273">
        <v>141136</v>
      </c>
      <c r="I7" s="273">
        <v>144631.00000000003</v>
      </c>
      <c r="J7" s="273">
        <v>147327</v>
      </c>
      <c r="K7" s="274">
        <v>148894.00000000003</v>
      </c>
      <c r="L7" s="407">
        <v>152292</v>
      </c>
      <c r="M7" s="180">
        <f t="shared" ref="M7:M24" si="3">AVERAGE(F7:K7)</f>
        <v>143066.33333333334</v>
      </c>
      <c r="N7" s="179"/>
      <c r="O7" s="283">
        <v>131779.99999999997</v>
      </c>
      <c r="P7" s="277">
        <v>132307</v>
      </c>
      <c r="Q7" s="277">
        <v>134461</v>
      </c>
      <c r="R7" s="277">
        <v>138066</v>
      </c>
      <c r="S7" s="277">
        <v>141394</v>
      </c>
      <c r="T7" s="280">
        <v>143462</v>
      </c>
      <c r="U7" s="407">
        <v>146570</v>
      </c>
      <c r="V7" s="164">
        <f t="shared" ref="V7:V25" si="4">AVERAGE(O7:T7)</f>
        <v>136911.66666666666</v>
      </c>
      <c r="W7" s="179"/>
      <c r="X7" s="164">
        <f t="shared" ref="X7:X25" si="5">SUM(F7,O7)</f>
        <v>269597</v>
      </c>
      <c r="Y7" s="164">
        <f t="shared" ref="Y7:Y25" si="6">SUM(G7,P7)</f>
        <v>270900</v>
      </c>
      <c r="Z7" s="164">
        <f t="shared" ref="Z7:Z25" si="7">SUM(H7,Q7)</f>
        <v>275597</v>
      </c>
      <c r="AA7" s="164">
        <f t="shared" ref="AA7:AA25" si="8">SUM(I7,R7)</f>
        <v>282697</v>
      </c>
      <c r="AB7" s="164">
        <f t="shared" ref="AB7:AB25" si="9">SUM(J7,S7)</f>
        <v>288721</v>
      </c>
      <c r="AC7" s="181">
        <f t="shared" ref="AC7:AD24" si="10">SUM(K7,T7)</f>
        <v>292356</v>
      </c>
      <c r="AD7" s="181">
        <f t="shared" si="10"/>
        <v>298862</v>
      </c>
      <c r="AE7" s="181">
        <f t="shared" ref="AE7:AE25" si="11">AVERAGE(X7:AD7)</f>
        <v>282675.71428571426</v>
      </c>
      <c r="AF7" s="77"/>
      <c r="AG7" s="147">
        <f t="shared" ref="AG7:AG25" si="12">(B7/M7)*100000</f>
        <v>0</v>
      </c>
      <c r="AH7" s="147">
        <f t="shared" ref="AH7:AH25" si="13">(C7/V7)*100000</f>
        <v>0</v>
      </c>
      <c r="AI7" s="147">
        <f t="shared" si="1"/>
        <v>0</v>
      </c>
      <c r="AJ7" s="77"/>
      <c r="AK7" s="77"/>
      <c r="AL7" s="77"/>
    </row>
    <row r="8" spans="1:38">
      <c r="A8" s="339" t="s">
        <v>5</v>
      </c>
      <c r="B8" s="329">
        <v>0</v>
      </c>
      <c r="C8" s="329">
        <v>0.14285714285714285</v>
      </c>
      <c r="D8" s="343">
        <f t="shared" si="2"/>
        <v>0.14285714285714285</v>
      </c>
      <c r="E8" s="179"/>
      <c r="F8" s="272">
        <v>152067</v>
      </c>
      <c r="G8" s="273">
        <v>148766.00000000003</v>
      </c>
      <c r="H8" s="273">
        <v>144068</v>
      </c>
      <c r="I8" s="273">
        <v>140631.99999999997</v>
      </c>
      <c r="J8" s="273">
        <v>139039</v>
      </c>
      <c r="K8" s="274">
        <v>139159</v>
      </c>
      <c r="L8" s="407">
        <v>140381</v>
      </c>
      <c r="M8" s="180">
        <f t="shared" si="3"/>
        <v>143955.16666666666</v>
      </c>
      <c r="N8" s="179"/>
      <c r="O8" s="282">
        <v>143634</v>
      </c>
      <c r="P8" s="277">
        <v>141500</v>
      </c>
      <c r="Q8" s="277">
        <v>137510</v>
      </c>
      <c r="R8" s="277">
        <v>134500</v>
      </c>
      <c r="S8" s="277">
        <v>132860</v>
      </c>
      <c r="T8" s="280">
        <v>132983</v>
      </c>
      <c r="U8" s="407">
        <v>133996.99999999997</v>
      </c>
      <c r="V8" s="164">
        <f t="shared" si="4"/>
        <v>137164.5</v>
      </c>
      <c r="W8" s="179"/>
      <c r="X8" s="164">
        <f t="shared" si="5"/>
        <v>295701</v>
      </c>
      <c r="Y8" s="164">
        <f t="shared" si="6"/>
        <v>290266</v>
      </c>
      <c r="Z8" s="164">
        <f t="shared" si="7"/>
        <v>281578</v>
      </c>
      <c r="AA8" s="164">
        <f t="shared" si="8"/>
        <v>275132</v>
      </c>
      <c r="AB8" s="164">
        <f t="shared" si="9"/>
        <v>271899</v>
      </c>
      <c r="AC8" s="181">
        <f t="shared" si="10"/>
        <v>272142</v>
      </c>
      <c r="AD8" s="181">
        <f t="shared" si="10"/>
        <v>274378</v>
      </c>
      <c r="AE8" s="181">
        <f t="shared" si="11"/>
        <v>280156.57142857142</v>
      </c>
      <c r="AF8" s="77"/>
      <c r="AG8" s="147">
        <f t="shared" si="12"/>
        <v>0</v>
      </c>
      <c r="AH8" s="147">
        <f t="shared" si="13"/>
        <v>0.10415023045842245</v>
      </c>
      <c r="AI8" s="147">
        <f t="shared" si="1"/>
        <v>5.099189432847754E-2</v>
      </c>
      <c r="AJ8" s="77"/>
      <c r="AK8" s="77"/>
      <c r="AL8" s="77"/>
    </row>
    <row r="9" spans="1:38" ht="15.75" customHeight="1">
      <c r="A9" s="339" t="s">
        <v>6</v>
      </c>
      <c r="B9" s="329">
        <v>1.857142857142857</v>
      </c>
      <c r="C9" s="329">
        <v>6.4285714285714279</v>
      </c>
      <c r="D9" s="343">
        <f t="shared" si="2"/>
        <v>8.2857142857142847</v>
      </c>
      <c r="E9" s="179"/>
      <c r="F9" s="272">
        <v>168198.00000000003</v>
      </c>
      <c r="G9" s="273">
        <v>166371</v>
      </c>
      <c r="H9" s="273">
        <v>163062</v>
      </c>
      <c r="I9" s="273">
        <v>160678</v>
      </c>
      <c r="J9" s="273">
        <v>158060</v>
      </c>
      <c r="K9" s="274">
        <v>155767</v>
      </c>
      <c r="L9" s="407">
        <v>152614</v>
      </c>
      <c r="M9" s="180">
        <f t="shared" si="3"/>
        <v>162022.66666666666</v>
      </c>
      <c r="N9" s="179"/>
      <c r="O9" s="276">
        <v>163632.00000000003</v>
      </c>
      <c r="P9" s="277">
        <v>160460</v>
      </c>
      <c r="Q9" s="277">
        <v>155874.00000000003</v>
      </c>
      <c r="R9" s="277">
        <v>152821</v>
      </c>
      <c r="S9" s="277">
        <v>150211</v>
      </c>
      <c r="T9" s="280">
        <v>148216</v>
      </c>
      <c r="U9" s="407">
        <v>146046</v>
      </c>
      <c r="V9" s="164">
        <f t="shared" si="4"/>
        <v>155202.33333333334</v>
      </c>
      <c r="W9" s="179"/>
      <c r="X9" s="164">
        <f t="shared" si="5"/>
        <v>331830.00000000006</v>
      </c>
      <c r="Y9" s="164">
        <f t="shared" si="6"/>
        <v>326831</v>
      </c>
      <c r="Z9" s="164">
        <f t="shared" si="7"/>
        <v>318936</v>
      </c>
      <c r="AA9" s="164">
        <f t="shared" si="8"/>
        <v>313499</v>
      </c>
      <c r="AB9" s="164">
        <f t="shared" si="9"/>
        <v>308271</v>
      </c>
      <c r="AC9" s="181">
        <f t="shared" si="10"/>
        <v>303983</v>
      </c>
      <c r="AD9" s="181">
        <f t="shared" si="10"/>
        <v>298660</v>
      </c>
      <c r="AE9" s="181">
        <f t="shared" si="11"/>
        <v>314572.85714285716</v>
      </c>
      <c r="AF9" s="77"/>
      <c r="AG9" s="147">
        <f t="shared" si="12"/>
        <v>1.1462241026828697</v>
      </c>
      <c r="AH9" s="147">
        <f t="shared" si="13"/>
        <v>4.1420584926159361</v>
      </c>
      <c r="AI9" s="147">
        <f t="shared" si="1"/>
        <v>2.6339571573244438</v>
      </c>
      <c r="AJ9" s="77"/>
      <c r="AK9" s="77"/>
      <c r="AL9" s="77"/>
    </row>
    <row r="10" spans="1:38">
      <c r="A10" s="339" t="s">
        <v>7</v>
      </c>
      <c r="B10" s="329">
        <v>9.7142857142857135</v>
      </c>
      <c r="C10" s="329">
        <v>21.714285714285712</v>
      </c>
      <c r="D10" s="343">
        <f t="shared" si="2"/>
        <v>31.428571428571423</v>
      </c>
      <c r="E10" s="179"/>
      <c r="F10" s="272">
        <v>175890</v>
      </c>
      <c r="G10" s="273">
        <v>182095</v>
      </c>
      <c r="H10" s="273">
        <v>184746</v>
      </c>
      <c r="I10" s="273">
        <v>184436</v>
      </c>
      <c r="J10" s="273">
        <v>183477</v>
      </c>
      <c r="K10" s="274">
        <v>183161</v>
      </c>
      <c r="L10" s="407">
        <v>181688.00000000003</v>
      </c>
      <c r="M10" s="180">
        <f t="shared" si="3"/>
        <v>182300.83333333334</v>
      </c>
      <c r="N10" s="179"/>
      <c r="O10" s="276">
        <v>177826</v>
      </c>
      <c r="P10" s="277">
        <v>183485</v>
      </c>
      <c r="Q10" s="277">
        <v>186591</v>
      </c>
      <c r="R10" s="277">
        <v>185840.99999999997</v>
      </c>
      <c r="S10" s="277">
        <v>185064</v>
      </c>
      <c r="T10" s="280">
        <v>184509</v>
      </c>
      <c r="U10" s="407">
        <v>182279</v>
      </c>
      <c r="V10" s="164">
        <f t="shared" si="4"/>
        <v>183886</v>
      </c>
      <c r="W10" s="179"/>
      <c r="X10" s="164">
        <f t="shared" si="5"/>
        <v>353716</v>
      </c>
      <c r="Y10" s="164">
        <f t="shared" si="6"/>
        <v>365580</v>
      </c>
      <c r="Z10" s="164">
        <f t="shared" si="7"/>
        <v>371337</v>
      </c>
      <c r="AA10" s="164">
        <f t="shared" si="8"/>
        <v>370277</v>
      </c>
      <c r="AB10" s="164">
        <f t="shared" si="9"/>
        <v>368541</v>
      </c>
      <c r="AC10" s="181">
        <f t="shared" si="10"/>
        <v>367670</v>
      </c>
      <c r="AD10" s="181">
        <f t="shared" si="10"/>
        <v>363967</v>
      </c>
      <c r="AE10" s="181">
        <f t="shared" si="11"/>
        <v>365869.71428571426</v>
      </c>
      <c r="AF10" s="77"/>
      <c r="AG10" s="147">
        <f t="shared" si="12"/>
        <v>5.328711633766007</v>
      </c>
      <c r="AH10" s="147">
        <f t="shared" si="13"/>
        <v>11.808558408082025</v>
      </c>
      <c r="AI10" s="147">
        <f t="shared" si="1"/>
        <v>8.5900992078366691</v>
      </c>
      <c r="AJ10" s="77"/>
      <c r="AK10" s="77"/>
      <c r="AL10" s="77"/>
    </row>
    <row r="11" spans="1:38">
      <c r="A11" s="339" t="s">
        <v>8</v>
      </c>
      <c r="B11" s="329">
        <v>15.428571428571427</v>
      </c>
      <c r="C11" s="329">
        <v>37.857142857142854</v>
      </c>
      <c r="D11" s="343">
        <f t="shared" si="2"/>
        <v>53.285714285714278</v>
      </c>
      <c r="E11" s="179"/>
      <c r="F11" s="272">
        <v>168505.99999999997</v>
      </c>
      <c r="G11" s="273">
        <v>170391.99999999997</v>
      </c>
      <c r="H11" s="273">
        <v>170889.00000000003</v>
      </c>
      <c r="I11" s="273">
        <v>173961.00000000003</v>
      </c>
      <c r="J11" s="273">
        <v>176937</v>
      </c>
      <c r="K11" s="274">
        <v>180793</v>
      </c>
      <c r="L11" s="407">
        <v>186149</v>
      </c>
      <c r="M11" s="180">
        <f t="shared" si="3"/>
        <v>173579.66666666666</v>
      </c>
      <c r="N11" s="179"/>
      <c r="O11" s="276">
        <v>174387</v>
      </c>
      <c r="P11" s="277">
        <v>175957</v>
      </c>
      <c r="Q11" s="277">
        <v>176443</v>
      </c>
      <c r="R11" s="277">
        <v>178114</v>
      </c>
      <c r="S11" s="277">
        <v>180621</v>
      </c>
      <c r="T11" s="280">
        <v>183093</v>
      </c>
      <c r="U11" s="407">
        <v>187975</v>
      </c>
      <c r="V11" s="164">
        <f t="shared" si="4"/>
        <v>178102.5</v>
      </c>
      <c r="W11" s="179"/>
      <c r="X11" s="164">
        <f t="shared" si="5"/>
        <v>342893</v>
      </c>
      <c r="Y11" s="164">
        <f t="shared" si="6"/>
        <v>346349</v>
      </c>
      <c r="Z11" s="164">
        <f t="shared" si="7"/>
        <v>347332</v>
      </c>
      <c r="AA11" s="164">
        <f t="shared" si="8"/>
        <v>352075</v>
      </c>
      <c r="AB11" s="164">
        <f t="shared" si="9"/>
        <v>357558</v>
      </c>
      <c r="AC11" s="181">
        <f t="shared" si="10"/>
        <v>363886</v>
      </c>
      <c r="AD11" s="181">
        <f t="shared" si="10"/>
        <v>374124</v>
      </c>
      <c r="AE11" s="181">
        <f t="shared" si="11"/>
        <v>354888.14285714284</v>
      </c>
      <c r="AF11" s="77"/>
      <c r="AG11" s="147">
        <f t="shared" si="12"/>
        <v>8.8884670220041677</v>
      </c>
      <c r="AH11" s="147">
        <f t="shared" si="13"/>
        <v>21.255817777483671</v>
      </c>
      <c r="AI11" s="147">
        <f t="shared" si="1"/>
        <v>15.014791380946187</v>
      </c>
      <c r="AJ11" s="77"/>
      <c r="AK11" s="77"/>
      <c r="AL11" s="77"/>
    </row>
    <row r="12" spans="1:38">
      <c r="A12" s="339" t="s">
        <v>9</v>
      </c>
      <c r="B12" s="329">
        <v>18.428571428571427</v>
      </c>
      <c r="C12" s="329">
        <v>43.571428571428569</v>
      </c>
      <c r="D12" s="343">
        <f t="shared" si="2"/>
        <v>62</v>
      </c>
      <c r="E12" s="179"/>
      <c r="F12" s="272">
        <v>155686.99999999997</v>
      </c>
      <c r="G12" s="273">
        <v>159644</v>
      </c>
      <c r="H12" s="273">
        <v>163308.00000000003</v>
      </c>
      <c r="I12" s="273">
        <v>167010</v>
      </c>
      <c r="J12" s="273">
        <v>167889</v>
      </c>
      <c r="K12" s="274">
        <v>170000</v>
      </c>
      <c r="L12" s="407">
        <v>172305</v>
      </c>
      <c r="M12" s="180">
        <f t="shared" si="3"/>
        <v>163923</v>
      </c>
      <c r="N12" s="179"/>
      <c r="O12" s="276">
        <v>159845</v>
      </c>
      <c r="P12" s="277">
        <v>164142</v>
      </c>
      <c r="Q12" s="277">
        <v>169629</v>
      </c>
      <c r="R12" s="277">
        <v>173699</v>
      </c>
      <c r="S12" s="277">
        <v>175792.99999999997</v>
      </c>
      <c r="T12" s="280">
        <v>177900</v>
      </c>
      <c r="U12" s="407">
        <v>179608</v>
      </c>
      <c r="V12" s="164">
        <f t="shared" si="4"/>
        <v>170168</v>
      </c>
      <c r="W12" s="179"/>
      <c r="X12" s="164">
        <f t="shared" si="5"/>
        <v>315532</v>
      </c>
      <c r="Y12" s="164">
        <f t="shared" si="6"/>
        <v>323786</v>
      </c>
      <c r="Z12" s="164">
        <f t="shared" si="7"/>
        <v>332937</v>
      </c>
      <c r="AA12" s="164">
        <f t="shared" si="8"/>
        <v>340709</v>
      </c>
      <c r="AB12" s="164">
        <f t="shared" si="9"/>
        <v>343682</v>
      </c>
      <c r="AC12" s="181">
        <f t="shared" si="10"/>
        <v>347900</v>
      </c>
      <c r="AD12" s="181">
        <f t="shared" si="10"/>
        <v>351913</v>
      </c>
      <c r="AE12" s="181">
        <f t="shared" si="11"/>
        <v>336637</v>
      </c>
      <c r="AF12" s="77"/>
      <c r="AG12" s="147">
        <f t="shared" si="12"/>
        <v>11.242212153615677</v>
      </c>
      <c r="AH12" s="147">
        <f t="shared" si="13"/>
        <v>25.604948387140102</v>
      </c>
      <c r="AI12" s="147">
        <f t="shared" si="1"/>
        <v>18.417464509248834</v>
      </c>
      <c r="AJ12" s="77"/>
      <c r="AK12" s="77"/>
      <c r="AL12" s="77"/>
    </row>
    <row r="13" spans="1:38">
      <c r="A13" s="339" t="s">
        <v>10</v>
      </c>
      <c r="B13" s="329">
        <v>18.428571428571427</v>
      </c>
      <c r="C13" s="329">
        <v>45</v>
      </c>
      <c r="D13" s="343">
        <f t="shared" si="2"/>
        <v>63.428571428571431</v>
      </c>
      <c r="E13" s="179"/>
      <c r="F13" s="272">
        <v>168611.99999999997</v>
      </c>
      <c r="G13" s="273">
        <v>164469</v>
      </c>
      <c r="H13" s="273">
        <v>158147</v>
      </c>
      <c r="I13" s="273">
        <v>154242.00000000003</v>
      </c>
      <c r="J13" s="273">
        <v>154773</v>
      </c>
      <c r="K13" s="274">
        <v>157465.00000000003</v>
      </c>
      <c r="L13" s="407">
        <v>161267.99999999997</v>
      </c>
      <c r="M13" s="180">
        <f t="shared" si="3"/>
        <v>159618</v>
      </c>
      <c r="N13" s="179"/>
      <c r="O13" s="276">
        <v>178310</v>
      </c>
      <c r="P13" s="277">
        <v>171632</v>
      </c>
      <c r="Q13" s="277">
        <v>163842</v>
      </c>
      <c r="R13" s="277">
        <v>159868.00000000003</v>
      </c>
      <c r="S13" s="277">
        <v>160184</v>
      </c>
      <c r="T13" s="280">
        <v>162672</v>
      </c>
      <c r="U13" s="407">
        <v>166485.00000000003</v>
      </c>
      <c r="V13" s="164">
        <f t="shared" si="4"/>
        <v>166084.66666666666</v>
      </c>
      <c r="W13" s="179"/>
      <c r="X13" s="164">
        <f t="shared" si="5"/>
        <v>346922</v>
      </c>
      <c r="Y13" s="164">
        <f t="shared" si="6"/>
        <v>336101</v>
      </c>
      <c r="Z13" s="164">
        <f t="shared" si="7"/>
        <v>321989</v>
      </c>
      <c r="AA13" s="164">
        <f t="shared" si="8"/>
        <v>314110.00000000006</v>
      </c>
      <c r="AB13" s="164">
        <f t="shared" si="9"/>
        <v>314957</v>
      </c>
      <c r="AC13" s="181">
        <f t="shared" si="10"/>
        <v>320137</v>
      </c>
      <c r="AD13" s="181">
        <f t="shared" si="10"/>
        <v>327753</v>
      </c>
      <c r="AE13" s="181">
        <f t="shared" si="11"/>
        <v>325995.57142857142</v>
      </c>
      <c r="AF13" s="77"/>
      <c r="AG13" s="147">
        <f>(B13/M13)*100000</f>
        <v>11.545421837494159</v>
      </c>
      <c r="AH13" s="147">
        <f t="shared" si="13"/>
        <v>27.094614393461971</v>
      </c>
      <c r="AI13" s="147">
        <f t="shared" si="1"/>
        <v>19.456881316091497</v>
      </c>
      <c r="AJ13" s="77"/>
      <c r="AK13" s="77"/>
      <c r="AL13" s="77"/>
    </row>
    <row r="14" spans="1:38">
      <c r="A14" s="339" t="s">
        <v>11</v>
      </c>
      <c r="B14" s="329">
        <v>21</v>
      </c>
      <c r="C14" s="329">
        <v>46.857142857142854</v>
      </c>
      <c r="D14" s="343">
        <f t="shared" si="2"/>
        <v>67.857142857142861</v>
      </c>
      <c r="E14" s="17"/>
      <c r="F14" s="272">
        <v>192404.00000000003</v>
      </c>
      <c r="G14" s="273">
        <v>190873.00000000006</v>
      </c>
      <c r="H14" s="273">
        <v>186196.00000000003</v>
      </c>
      <c r="I14" s="273">
        <v>181344</v>
      </c>
      <c r="J14" s="273">
        <v>175280.00000000003</v>
      </c>
      <c r="K14" s="274">
        <v>170160</v>
      </c>
      <c r="L14" s="407">
        <v>164929</v>
      </c>
      <c r="M14" s="180">
        <f t="shared" si="3"/>
        <v>182709.5</v>
      </c>
      <c r="N14" s="17"/>
      <c r="O14" s="276">
        <v>204338.00000000003</v>
      </c>
      <c r="P14" s="277">
        <v>202791</v>
      </c>
      <c r="Q14" s="277">
        <v>199275</v>
      </c>
      <c r="R14" s="277">
        <v>192931.99999999997</v>
      </c>
      <c r="S14" s="277">
        <v>185608</v>
      </c>
      <c r="T14" s="280">
        <v>179665.00000000003</v>
      </c>
      <c r="U14" s="407">
        <v>172709</v>
      </c>
      <c r="V14" s="164">
        <f t="shared" si="4"/>
        <v>194101.5</v>
      </c>
      <c r="W14" s="17"/>
      <c r="X14" s="164">
        <f t="shared" si="5"/>
        <v>396742.00000000006</v>
      </c>
      <c r="Y14" s="164">
        <f t="shared" si="6"/>
        <v>393664.00000000006</v>
      </c>
      <c r="Z14" s="164">
        <f t="shared" si="7"/>
        <v>385471</v>
      </c>
      <c r="AA14" s="164">
        <f t="shared" si="8"/>
        <v>374276</v>
      </c>
      <c r="AB14" s="164">
        <f t="shared" si="9"/>
        <v>360888</v>
      </c>
      <c r="AC14" s="181">
        <f t="shared" si="10"/>
        <v>349825</v>
      </c>
      <c r="AD14" s="181">
        <f t="shared" si="10"/>
        <v>337638</v>
      </c>
      <c r="AE14" s="181">
        <f t="shared" si="11"/>
        <v>371214.85714285716</v>
      </c>
      <c r="AG14" s="147">
        <f t="shared" si="12"/>
        <v>11.493655228655324</v>
      </c>
      <c r="AH14" s="147">
        <f t="shared" si="13"/>
        <v>24.140536192220488</v>
      </c>
      <c r="AI14" s="147">
        <f t="shared" si="1"/>
        <v>18.279748655380175</v>
      </c>
    </row>
    <row r="15" spans="1:38">
      <c r="A15" s="339" t="s">
        <v>12</v>
      </c>
      <c r="B15" s="329">
        <v>18</v>
      </c>
      <c r="C15" s="329">
        <v>44.857142857142854</v>
      </c>
      <c r="D15" s="343">
        <f t="shared" si="2"/>
        <v>62.857142857142854</v>
      </c>
      <c r="E15" s="17"/>
      <c r="F15" s="272">
        <v>199061</v>
      </c>
      <c r="G15" s="273">
        <v>200208.00000000006</v>
      </c>
      <c r="H15" s="273">
        <v>199539.00000000003</v>
      </c>
      <c r="I15" s="273">
        <v>198047</v>
      </c>
      <c r="J15" s="273">
        <v>195857.99999999997</v>
      </c>
      <c r="K15" s="274">
        <v>191565</v>
      </c>
      <c r="L15" s="407">
        <v>189422</v>
      </c>
      <c r="M15" s="180">
        <f t="shared" si="3"/>
        <v>197379.66666666666</v>
      </c>
      <c r="N15" s="17"/>
      <c r="O15" s="276">
        <v>209395</v>
      </c>
      <c r="P15" s="277">
        <v>210561</v>
      </c>
      <c r="Q15" s="277">
        <v>210727</v>
      </c>
      <c r="R15" s="277">
        <v>209770</v>
      </c>
      <c r="S15" s="277">
        <v>207820</v>
      </c>
      <c r="T15" s="280">
        <v>204252.99999999997</v>
      </c>
      <c r="U15" s="407">
        <v>202829.00000000003</v>
      </c>
      <c r="V15" s="164">
        <f t="shared" si="4"/>
        <v>208754.33333333334</v>
      </c>
      <c r="W15" s="17"/>
      <c r="X15" s="164">
        <f t="shared" si="5"/>
        <v>408456</v>
      </c>
      <c r="Y15" s="164">
        <f t="shared" si="6"/>
        <v>410769.00000000006</v>
      </c>
      <c r="Z15" s="164">
        <f t="shared" si="7"/>
        <v>410266</v>
      </c>
      <c r="AA15" s="164">
        <f t="shared" si="8"/>
        <v>407817</v>
      </c>
      <c r="AB15" s="164">
        <f t="shared" si="9"/>
        <v>403678</v>
      </c>
      <c r="AC15" s="181">
        <f t="shared" si="10"/>
        <v>395818</v>
      </c>
      <c r="AD15" s="181">
        <f t="shared" si="10"/>
        <v>392251</v>
      </c>
      <c r="AE15" s="181">
        <f t="shared" si="11"/>
        <v>404150.71428571426</v>
      </c>
      <c r="AG15" s="147">
        <f t="shared" si="12"/>
        <v>9.1194803922727612</v>
      </c>
      <c r="AH15" s="147">
        <f t="shared" si="13"/>
        <v>21.4880056096925</v>
      </c>
      <c r="AI15" s="147">
        <f t="shared" si="1"/>
        <v>15.552896638630214</v>
      </c>
    </row>
    <row r="16" spans="1:38">
      <c r="A16" s="339" t="s">
        <v>13</v>
      </c>
      <c r="B16" s="329">
        <v>16.428571428571427</v>
      </c>
      <c r="C16" s="329">
        <v>30.857142857142854</v>
      </c>
      <c r="D16" s="343">
        <f t="shared" si="2"/>
        <v>47.285714285714278</v>
      </c>
      <c r="E16" s="17"/>
      <c r="F16" s="272">
        <v>180721</v>
      </c>
      <c r="G16" s="273">
        <v>184697</v>
      </c>
      <c r="H16" s="273">
        <v>188245.99999999997</v>
      </c>
      <c r="I16" s="273">
        <v>191861.00000000003</v>
      </c>
      <c r="J16" s="273">
        <v>194419</v>
      </c>
      <c r="K16" s="274">
        <v>197222</v>
      </c>
      <c r="L16" s="407">
        <v>197429.00000000003</v>
      </c>
      <c r="M16" s="180">
        <f t="shared" si="3"/>
        <v>189527.66666666666</v>
      </c>
      <c r="N16" s="17"/>
      <c r="O16" s="276">
        <v>188386.99999999997</v>
      </c>
      <c r="P16" s="277">
        <v>192620</v>
      </c>
      <c r="Q16" s="277">
        <v>196461</v>
      </c>
      <c r="R16" s="277">
        <v>200575</v>
      </c>
      <c r="S16" s="277">
        <v>204215.99999999997</v>
      </c>
      <c r="T16" s="280">
        <v>208071</v>
      </c>
      <c r="U16" s="407">
        <v>209262.00000000006</v>
      </c>
      <c r="V16" s="164">
        <f t="shared" si="4"/>
        <v>198388.33333333334</v>
      </c>
      <c r="W16" s="17"/>
      <c r="X16" s="164">
        <f t="shared" si="5"/>
        <v>369108</v>
      </c>
      <c r="Y16" s="164">
        <f t="shared" si="6"/>
        <v>377317</v>
      </c>
      <c r="Z16" s="164">
        <f t="shared" si="7"/>
        <v>384707</v>
      </c>
      <c r="AA16" s="164">
        <f t="shared" si="8"/>
        <v>392436</v>
      </c>
      <c r="AB16" s="164">
        <f t="shared" si="9"/>
        <v>398635</v>
      </c>
      <c r="AC16" s="181">
        <f t="shared" si="10"/>
        <v>405293</v>
      </c>
      <c r="AD16" s="181">
        <f t="shared" si="10"/>
        <v>406691.00000000012</v>
      </c>
      <c r="AE16" s="181">
        <f t="shared" si="11"/>
        <v>390598.14285714284</v>
      </c>
      <c r="AG16" s="147">
        <f t="shared" si="12"/>
        <v>8.6681652961334201</v>
      </c>
      <c r="AH16" s="147">
        <f t="shared" si="13"/>
        <v>15.553910020150473</v>
      </c>
      <c r="AI16" s="147">
        <f t="shared" si="1"/>
        <v>12.10597519482025</v>
      </c>
    </row>
    <row r="17" spans="1:35">
      <c r="A17" s="339" t="s">
        <v>14</v>
      </c>
      <c r="B17" s="329">
        <v>9.7142857142857135</v>
      </c>
      <c r="C17" s="329">
        <v>20.714285714285712</v>
      </c>
      <c r="D17" s="343">
        <f t="shared" si="2"/>
        <v>30.428571428571423</v>
      </c>
      <c r="E17" s="17"/>
      <c r="F17" s="272">
        <v>160415</v>
      </c>
      <c r="G17" s="273">
        <v>162760</v>
      </c>
      <c r="H17" s="273">
        <v>166209</v>
      </c>
      <c r="I17" s="273">
        <v>169364.99999999997</v>
      </c>
      <c r="J17" s="273">
        <v>173045</v>
      </c>
      <c r="K17" s="274">
        <v>177071</v>
      </c>
      <c r="L17" s="407">
        <v>180737.00000000003</v>
      </c>
      <c r="M17" s="180">
        <f t="shared" si="3"/>
        <v>168144.16666666666</v>
      </c>
      <c r="N17" s="17"/>
      <c r="O17" s="276">
        <v>166853</v>
      </c>
      <c r="P17" s="277">
        <v>169164</v>
      </c>
      <c r="Q17" s="277">
        <v>173087</v>
      </c>
      <c r="R17" s="277">
        <v>177057</v>
      </c>
      <c r="S17" s="277">
        <v>181608.00000000003</v>
      </c>
      <c r="T17" s="280">
        <v>185749</v>
      </c>
      <c r="U17" s="407">
        <v>190084</v>
      </c>
      <c r="V17" s="164">
        <f t="shared" si="4"/>
        <v>175586.33333333334</v>
      </c>
      <c r="W17" s="17"/>
      <c r="X17" s="164">
        <f t="shared" si="5"/>
        <v>327268</v>
      </c>
      <c r="Y17" s="164">
        <f t="shared" si="6"/>
        <v>331924</v>
      </c>
      <c r="Z17" s="164">
        <f t="shared" si="7"/>
        <v>339296</v>
      </c>
      <c r="AA17" s="164">
        <f t="shared" si="8"/>
        <v>346422</v>
      </c>
      <c r="AB17" s="164">
        <f t="shared" si="9"/>
        <v>354653</v>
      </c>
      <c r="AC17" s="181">
        <f t="shared" si="10"/>
        <v>362820</v>
      </c>
      <c r="AD17" s="181">
        <f t="shared" si="10"/>
        <v>370821</v>
      </c>
      <c r="AE17" s="181">
        <f t="shared" si="11"/>
        <v>347600.57142857142</v>
      </c>
      <c r="AG17" s="147">
        <f t="shared" si="12"/>
        <v>5.7773551749455363</v>
      </c>
      <c r="AH17" s="147">
        <f t="shared" si="13"/>
        <v>11.797208427925698</v>
      </c>
      <c r="AI17" s="147">
        <f t="shared" si="1"/>
        <v>8.7538899327799875</v>
      </c>
    </row>
    <row r="18" spans="1:35">
      <c r="A18" s="339" t="s">
        <v>15</v>
      </c>
      <c r="B18" s="329">
        <v>5.4285714285714279</v>
      </c>
      <c r="C18" s="329">
        <v>12.142857142857142</v>
      </c>
      <c r="D18" s="343">
        <f t="shared" si="2"/>
        <v>17.571428571428569</v>
      </c>
      <c r="E18" s="17"/>
      <c r="F18" s="272">
        <v>162276</v>
      </c>
      <c r="G18" s="273">
        <v>164627.99999999997</v>
      </c>
      <c r="H18" s="273">
        <v>157787</v>
      </c>
      <c r="I18" s="273">
        <v>155006.99999999997</v>
      </c>
      <c r="J18" s="273">
        <v>154113</v>
      </c>
      <c r="K18" s="274">
        <v>154247</v>
      </c>
      <c r="L18" s="407">
        <v>156405.99999999997</v>
      </c>
      <c r="M18" s="180">
        <f t="shared" si="3"/>
        <v>158009.66666666666</v>
      </c>
      <c r="N18" s="17"/>
      <c r="O18" s="276">
        <v>169038</v>
      </c>
      <c r="P18" s="277">
        <v>171835</v>
      </c>
      <c r="Q18" s="277">
        <v>164836</v>
      </c>
      <c r="R18" s="277">
        <v>162302.00000000003</v>
      </c>
      <c r="S18" s="277">
        <v>161697.00000000003</v>
      </c>
      <c r="T18" s="280">
        <v>162751</v>
      </c>
      <c r="U18" s="407">
        <v>165146</v>
      </c>
      <c r="V18" s="164">
        <f t="shared" si="4"/>
        <v>165409.83333333334</v>
      </c>
      <c r="W18" s="17"/>
      <c r="X18" s="164">
        <f t="shared" si="5"/>
        <v>331314</v>
      </c>
      <c r="Y18" s="164">
        <f t="shared" si="6"/>
        <v>336463</v>
      </c>
      <c r="Z18" s="164">
        <f t="shared" si="7"/>
        <v>322623</v>
      </c>
      <c r="AA18" s="164">
        <f t="shared" si="8"/>
        <v>317309</v>
      </c>
      <c r="AB18" s="164">
        <f t="shared" si="9"/>
        <v>315810</v>
      </c>
      <c r="AC18" s="181">
        <f t="shared" si="10"/>
        <v>316998</v>
      </c>
      <c r="AD18" s="181">
        <f t="shared" si="10"/>
        <v>321552</v>
      </c>
      <c r="AE18" s="181">
        <f t="shared" si="11"/>
        <v>323152.71428571426</v>
      </c>
      <c r="AG18" s="147">
        <f t="shared" si="12"/>
        <v>3.4355945070268454</v>
      </c>
      <c r="AH18" s="147">
        <f t="shared" si="13"/>
        <v>7.3410733196175206</v>
      </c>
      <c r="AI18" s="147">
        <f t="shared" si="1"/>
        <v>5.4374999171112819</v>
      </c>
    </row>
    <row r="19" spans="1:35">
      <c r="A19" s="339" t="s">
        <v>16</v>
      </c>
      <c r="B19" s="329">
        <v>4</v>
      </c>
      <c r="C19" s="329">
        <v>6.4285714285714279</v>
      </c>
      <c r="D19" s="343">
        <f t="shared" si="2"/>
        <v>10.428571428571427</v>
      </c>
      <c r="E19" s="17"/>
      <c r="F19" s="272">
        <v>121879</v>
      </c>
      <c r="G19" s="273">
        <v>126415</v>
      </c>
      <c r="H19" s="273">
        <v>137350</v>
      </c>
      <c r="I19" s="273">
        <v>143600.00000000003</v>
      </c>
      <c r="J19" s="273">
        <v>147638</v>
      </c>
      <c r="K19" s="274">
        <v>151486.99999999997</v>
      </c>
      <c r="L19" s="407">
        <v>153467</v>
      </c>
      <c r="M19" s="180">
        <f t="shared" si="3"/>
        <v>138061.5</v>
      </c>
      <c r="N19" s="17"/>
      <c r="O19" s="276">
        <v>135107.00000000003</v>
      </c>
      <c r="P19" s="277">
        <v>137997.99999999997</v>
      </c>
      <c r="Q19" s="277">
        <v>148394.99999999997</v>
      </c>
      <c r="R19" s="277">
        <v>153782</v>
      </c>
      <c r="S19" s="277">
        <v>157939</v>
      </c>
      <c r="T19" s="280">
        <v>161468</v>
      </c>
      <c r="U19" s="407">
        <v>164057</v>
      </c>
      <c r="V19" s="164">
        <f t="shared" si="4"/>
        <v>149114.83333333334</v>
      </c>
      <c r="W19" s="17"/>
      <c r="X19" s="164">
        <f t="shared" si="5"/>
        <v>256986.00000000003</v>
      </c>
      <c r="Y19" s="164">
        <f t="shared" si="6"/>
        <v>264413</v>
      </c>
      <c r="Z19" s="164">
        <f t="shared" si="7"/>
        <v>285745</v>
      </c>
      <c r="AA19" s="164">
        <f t="shared" si="8"/>
        <v>297382</v>
      </c>
      <c r="AB19" s="164">
        <f t="shared" si="9"/>
        <v>305577</v>
      </c>
      <c r="AC19" s="181">
        <f t="shared" si="10"/>
        <v>312955</v>
      </c>
      <c r="AD19" s="181">
        <f t="shared" si="10"/>
        <v>317524</v>
      </c>
      <c r="AE19" s="181">
        <f t="shared" si="11"/>
        <v>291511.71428571426</v>
      </c>
      <c r="AG19" s="147">
        <f t="shared" si="12"/>
        <v>2.8972595546187749</v>
      </c>
      <c r="AH19" s="147">
        <f t="shared" si="13"/>
        <v>4.3111548897358256</v>
      </c>
      <c r="AI19" s="147">
        <f t="shared" si="1"/>
        <v>3.5774107583032677</v>
      </c>
    </row>
    <row r="20" spans="1:35">
      <c r="A20" s="339" t="s">
        <v>17</v>
      </c>
      <c r="B20" s="329">
        <v>1.1428571428571428</v>
      </c>
      <c r="C20" s="329">
        <v>3.1428571428571428</v>
      </c>
      <c r="D20" s="343">
        <f t="shared" si="2"/>
        <v>4.2857142857142856</v>
      </c>
      <c r="E20" s="17"/>
      <c r="F20" s="272">
        <v>100834</v>
      </c>
      <c r="G20" s="273">
        <v>100664.00000000001</v>
      </c>
      <c r="H20" s="273">
        <v>101629</v>
      </c>
      <c r="I20" s="273">
        <v>103391.99999999999</v>
      </c>
      <c r="J20" s="273">
        <v>106187</v>
      </c>
      <c r="K20" s="274">
        <v>107921.99999999999</v>
      </c>
      <c r="L20" s="407">
        <v>111868.99999999999</v>
      </c>
      <c r="M20" s="180">
        <f t="shared" si="3"/>
        <v>103438</v>
      </c>
      <c r="N20" s="17"/>
      <c r="O20" s="276">
        <v>120260</v>
      </c>
      <c r="P20" s="277">
        <v>119702.99999999999</v>
      </c>
      <c r="Q20" s="277">
        <v>119914</v>
      </c>
      <c r="R20" s="277">
        <v>121528.00000000001</v>
      </c>
      <c r="S20" s="277">
        <v>123448</v>
      </c>
      <c r="T20" s="280">
        <v>124404</v>
      </c>
      <c r="U20" s="407">
        <v>127150.00000000003</v>
      </c>
      <c r="V20" s="164">
        <f t="shared" si="4"/>
        <v>121542.83333333333</v>
      </c>
      <c r="W20" s="17"/>
      <c r="X20" s="164">
        <f t="shared" si="5"/>
        <v>221094</v>
      </c>
      <c r="Y20" s="164">
        <f t="shared" si="6"/>
        <v>220367</v>
      </c>
      <c r="Z20" s="164">
        <f t="shared" si="7"/>
        <v>221543</v>
      </c>
      <c r="AA20" s="164">
        <f t="shared" si="8"/>
        <v>224920</v>
      </c>
      <c r="AB20" s="164">
        <f t="shared" si="9"/>
        <v>229635</v>
      </c>
      <c r="AC20" s="181">
        <f t="shared" si="10"/>
        <v>232326</v>
      </c>
      <c r="AD20" s="181">
        <f t="shared" si="10"/>
        <v>239019</v>
      </c>
      <c r="AE20" s="181">
        <f t="shared" si="11"/>
        <v>226986.28571428571</v>
      </c>
      <c r="AG20" s="147">
        <f t="shared" si="12"/>
        <v>1.1048716553463358</v>
      </c>
      <c r="AH20" s="147">
        <f t="shared" si="13"/>
        <v>2.5858021050388076</v>
      </c>
      <c r="AI20" s="147">
        <f t="shared" si="1"/>
        <v>1.8880939314143586</v>
      </c>
    </row>
    <row r="21" spans="1:35">
      <c r="A21" s="339" t="s">
        <v>18</v>
      </c>
      <c r="B21" s="329">
        <v>0.42857142857142855</v>
      </c>
      <c r="C21" s="329">
        <v>0.42857142857142855</v>
      </c>
      <c r="D21" s="343">
        <f t="shared" si="2"/>
        <v>0.8571428571428571</v>
      </c>
      <c r="E21" s="17"/>
      <c r="F21" s="272">
        <v>75977</v>
      </c>
      <c r="G21" s="273">
        <v>77388</v>
      </c>
      <c r="H21" s="273">
        <v>78407.000000000015</v>
      </c>
      <c r="I21" s="273">
        <v>80230</v>
      </c>
      <c r="J21" s="273">
        <v>81961.999999999985</v>
      </c>
      <c r="K21" s="274">
        <v>82703</v>
      </c>
      <c r="L21" s="407">
        <v>82515.000000000015</v>
      </c>
      <c r="M21" s="180">
        <f t="shared" si="3"/>
        <v>79444.5</v>
      </c>
      <c r="N21" s="17"/>
      <c r="O21" s="276">
        <v>101123.00000000001</v>
      </c>
      <c r="P21" s="277">
        <v>101756</v>
      </c>
      <c r="Q21" s="277">
        <v>102191.99999999997</v>
      </c>
      <c r="R21" s="277">
        <v>103313</v>
      </c>
      <c r="S21" s="277">
        <v>104452</v>
      </c>
      <c r="T21" s="280">
        <v>104866</v>
      </c>
      <c r="U21" s="407">
        <v>104331</v>
      </c>
      <c r="V21" s="164">
        <f t="shared" si="4"/>
        <v>102950.33333333333</v>
      </c>
      <c r="W21" s="17"/>
      <c r="X21" s="164">
        <f t="shared" si="5"/>
        <v>177100</v>
      </c>
      <c r="Y21" s="164">
        <f t="shared" si="6"/>
        <v>179144</v>
      </c>
      <c r="Z21" s="164">
        <f t="shared" si="7"/>
        <v>180599</v>
      </c>
      <c r="AA21" s="164">
        <f t="shared" si="8"/>
        <v>183543</v>
      </c>
      <c r="AB21" s="164">
        <f t="shared" si="9"/>
        <v>186414</v>
      </c>
      <c r="AC21" s="181">
        <f t="shared" si="10"/>
        <v>187569</v>
      </c>
      <c r="AD21" s="181">
        <f t="shared" si="10"/>
        <v>186846</v>
      </c>
      <c r="AE21" s="181">
        <f t="shared" si="11"/>
        <v>183030.71428571429</v>
      </c>
      <c r="AG21" s="147">
        <f t="shared" si="12"/>
        <v>0.53946016221567072</v>
      </c>
      <c r="AH21" s="147">
        <f t="shared" si="13"/>
        <v>0.41628950066999487</v>
      </c>
      <c r="AI21" s="147">
        <f t="shared" si="1"/>
        <v>0.46830547566177411</v>
      </c>
    </row>
    <row r="22" spans="1:35">
      <c r="A22" s="339" t="s">
        <v>19</v>
      </c>
      <c r="B22" s="329">
        <v>0</v>
      </c>
      <c r="C22" s="329">
        <v>0</v>
      </c>
      <c r="D22" s="343">
        <f t="shared" si="2"/>
        <v>0</v>
      </c>
      <c r="E22" s="17"/>
      <c r="F22" s="272">
        <v>47655</v>
      </c>
      <c r="G22" s="273">
        <v>49182</v>
      </c>
      <c r="H22" s="273">
        <v>50914</v>
      </c>
      <c r="I22" s="273">
        <v>52256</v>
      </c>
      <c r="J22" s="273">
        <v>53622</v>
      </c>
      <c r="K22" s="274">
        <v>55019.999999999993</v>
      </c>
      <c r="L22" s="407">
        <v>56201</v>
      </c>
      <c r="M22" s="180">
        <f t="shared" si="3"/>
        <v>51441.5</v>
      </c>
      <c r="N22" s="17"/>
      <c r="O22" s="276">
        <v>75482</v>
      </c>
      <c r="P22" s="277">
        <v>76214</v>
      </c>
      <c r="Q22" s="277">
        <v>77712.999999999985</v>
      </c>
      <c r="R22" s="277">
        <v>78069</v>
      </c>
      <c r="S22" s="277">
        <v>78821</v>
      </c>
      <c r="T22" s="280">
        <v>79321</v>
      </c>
      <c r="U22" s="407">
        <v>80217</v>
      </c>
      <c r="V22" s="164">
        <f t="shared" si="4"/>
        <v>77603.333333333328</v>
      </c>
      <c r="W22" s="17"/>
      <c r="X22" s="164">
        <f t="shared" si="5"/>
        <v>123137</v>
      </c>
      <c r="Y22" s="164">
        <f t="shared" si="6"/>
        <v>125396</v>
      </c>
      <c r="Z22" s="164">
        <f t="shared" si="7"/>
        <v>128626.99999999999</v>
      </c>
      <c r="AA22" s="164">
        <f t="shared" si="8"/>
        <v>130325</v>
      </c>
      <c r="AB22" s="164">
        <f t="shared" si="9"/>
        <v>132443</v>
      </c>
      <c r="AC22" s="181">
        <f t="shared" si="10"/>
        <v>134341</v>
      </c>
      <c r="AD22" s="181">
        <f t="shared" si="10"/>
        <v>136418</v>
      </c>
      <c r="AE22" s="181">
        <f t="shared" si="11"/>
        <v>130098.14285714286</v>
      </c>
      <c r="AG22" s="147">
        <f t="shared" si="12"/>
        <v>0</v>
      </c>
      <c r="AH22" s="147">
        <f t="shared" si="13"/>
        <v>0</v>
      </c>
      <c r="AI22" s="147">
        <f t="shared" si="1"/>
        <v>0</v>
      </c>
    </row>
    <row r="23" spans="1:35">
      <c r="A23" s="339" t="s">
        <v>20</v>
      </c>
      <c r="B23" s="329">
        <v>0</v>
      </c>
      <c r="C23" s="329">
        <v>0</v>
      </c>
      <c r="D23" s="343">
        <f t="shared" si="2"/>
        <v>0</v>
      </c>
      <c r="E23" s="17"/>
      <c r="F23" s="272">
        <v>23858.999999999996</v>
      </c>
      <c r="G23" s="273">
        <v>24357</v>
      </c>
      <c r="H23" s="273">
        <v>24826</v>
      </c>
      <c r="I23" s="273">
        <v>25473</v>
      </c>
      <c r="J23" s="273">
        <v>26579.000000000004</v>
      </c>
      <c r="K23" s="274">
        <v>27126.000000000004</v>
      </c>
      <c r="L23" s="407">
        <v>28287.000000000004</v>
      </c>
      <c r="M23" s="180">
        <f t="shared" si="3"/>
        <v>25370</v>
      </c>
      <c r="N23" s="17"/>
      <c r="O23" s="276">
        <v>47743</v>
      </c>
      <c r="P23" s="277">
        <v>47518</v>
      </c>
      <c r="Q23" s="277">
        <v>47495.999999999993</v>
      </c>
      <c r="R23" s="277">
        <v>47564.999999999993</v>
      </c>
      <c r="S23" s="277">
        <v>48250</v>
      </c>
      <c r="T23" s="280">
        <v>48886</v>
      </c>
      <c r="U23" s="407">
        <v>49691</v>
      </c>
      <c r="V23" s="164">
        <f t="shared" si="4"/>
        <v>47909.666666666664</v>
      </c>
      <c r="W23" s="17"/>
      <c r="X23" s="164">
        <f t="shared" si="5"/>
        <v>71602</v>
      </c>
      <c r="Y23" s="164">
        <f t="shared" si="6"/>
        <v>71875</v>
      </c>
      <c r="Z23" s="164">
        <f t="shared" si="7"/>
        <v>72322</v>
      </c>
      <c r="AA23" s="164">
        <f t="shared" si="8"/>
        <v>73038</v>
      </c>
      <c r="AB23" s="164">
        <f t="shared" si="9"/>
        <v>74829</v>
      </c>
      <c r="AC23" s="181">
        <f t="shared" si="10"/>
        <v>76012</v>
      </c>
      <c r="AD23" s="181">
        <f t="shared" si="10"/>
        <v>77978</v>
      </c>
      <c r="AE23" s="181">
        <f t="shared" si="11"/>
        <v>73950.857142857145</v>
      </c>
      <c r="AG23" s="147">
        <f t="shared" si="12"/>
        <v>0</v>
      </c>
      <c r="AH23" s="147">
        <f t="shared" si="13"/>
        <v>0</v>
      </c>
      <c r="AI23" s="147">
        <f t="shared" si="1"/>
        <v>0</v>
      </c>
    </row>
    <row r="24" spans="1:35">
      <c r="A24" s="339" t="s">
        <v>21</v>
      </c>
      <c r="B24" s="329">
        <v>0</v>
      </c>
      <c r="C24" s="329">
        <v>0</v>
      </c>
      <c r="D24" s="343">
        <f t="shared" si="2"/>
        <v>0</v>
      </c>
      <c r="E24" s="17"/>
      <c r="F24" s="272">
        <v>8029</v>
      </c>
      <c r="G24" s="273">
        <v>9052</v>
      </c>
      <c r="H24" s="273">
        <v>9844</v>
      </c>
      <c r="I24" s="273">
        <v>10315.999999999998</v>
      </c>
      <c r="J24" s="273">
        <v>10987</v>
      </c>
      <c r="K24" s="274">
        <v>11423</v>
      </c>
      <c r="L24" s="407">
        <v>12017</v>
      </c>
      <c r="M24" s="180">
        <f t="shared" si="3"/>
        <v>9941.8333333333339</v>
      </c>
      <c r="N24" s="17"/>
      <c r="O24" s="276">
        <v>24274.000000000004</v>
      </c>
      <c r="P24" s="277">
        <v>26116.999999999996</v>
      </c>
      <c r="Q24" s="277">
        <v>27060.999999999996</v>
      </c>
      <c r="R24" s="277">
        <v>27374</v>
      </c>
      <c r="S24" s="277">
        <v>28565</v>
      </c>
      <c r="T24" s="280">
        <v>28371.999999999996</v>
      </c>
      <c r="U24" s="407">
        <v>29050</v>
      </c>
      <c r="V24" s="164">
        <f t="shared" si="4"/>
        <v>26960.5</v>
      </c>
      <c r="W24" s="17"/>
      <c r="X24" s="164">
        <f t="shared" si="5"/>
        <v>32303.000000000004</v>
      </c>
      <c r="Y24" s="164">
        <f t="shared" si="6"/>
        <v>35169</v>
      </c>
      <c r="Z24" s="164">
        <f t="shared" si="7"/>
        <v>36905</v>
      </c>
      <c r="AA24" s="164">
        <f t="shared" si="8"/>
        <v>37690</v>
      </c>
      <c r="AB24" s="164">
        <f t="shared" si="9"/>
        <v>39552</v>
      </c>
      <c r="AC24" s="181">
        <f t="shared" si="10"/>
        <v>39795</v>
      </c>
      <c r="AD24" s="181">
        <f t="shared" si="10"/>
        <v>41067</v>
      </c>
      <c r="AE24" s="181">
        <f t="shared" si="11"/>
        <v>37497.285714285717</v>
      </c>
      <c r="AG24" s="147">
        <f t="shared" si="12"/>
        <v>0</v>
      </c>
      <c r="AH24" s="147">
        <f t="shared" si="13"/>
        <v>0</v>
      </c>
      <c r="AI24" s="147">
        <f t="shared" si="1"/>
        <v>0</v>
      </c>
    </row>
    <row r="25" spans="1:35" s="137" customFormat="1" ht="15.75" thickBot="1">
      <c r="A25" s="182" t="s">
        <v>27</v>
      </c>
      <c r="B25" s="341">
        <f>SUM(B6:B24)</f>
        <v>139.99999999999997</v>
      </c>
      <c r="C25" s="181">
        <f>SUM(C6:C24)</f>
        <v>320.14285714285722</v>
      </c>
      <c r="D25" s="343">
        <f t="shared" si="2"/>
        <v>460.14285714285722</v>
      </c>
      <c r="E25" s="179"/>
      <c r="F25" s="183">
        <v>2548221.0000000009</v>
      </c>
      <c r="G25" s="183">
        <v>2570299.9999999972</v>
      </c>
      <c r="H25" s="183">
        <v>2577290</v>
      </c>
      <c r="I25" s="183">
        <v>2586680.0000000005</v>
      </c>
      <c r="J25" s="183">
        <v>2596530.0000000009</v>
      </c>
      <c r="K25" s="183">
        <v>2610469.0000000005</v>
      </c>
      <c r="L25" s="183">
        <v>2627503.0000000009</v>
      </c>
      <c r="M25" s="183">
        <f>AVERAGE(F25:K25)</f>
        <v>2581581.6666666665</v>
      </c>
      <c r="N25" s="179"/>
      <c r="O25" s="278">
        <v>2713978.9999999991</v>
      </c>
      <c r="P25" s="279">
        <v>2729600.0000000014</v>
      </c>
      <c r="Q25" s="279">
        <v>2736310</v>
      </c>
      <c r="R25" s="279">
        <v>2741019.9999999977</v>
      </c>
      <c r="S25" s="279">
        <v>2751069.9999999991</v>
      </c>
      <c r="T25" s="281">
        <v>2762531.0000000009</v>
      </c>
      <c r="U25" s="407">
        <v>2777196.9999999995</v>
      </c>
      <c r="V25" s="164">
        <f t="shared" si="4"/>
        <v>2739084.9999999995</v>
      </c>
      <c r="W25" s="179"/>
      <c r="X25" s="164">
        <f t="shared" si="5"/>
        <v>5262200</v>
      </c>
      <c r="Y25" s="164">
        <f t="shared" si="6"/>
        <v>5299899.9999999981</v>
      </c>
      <c r="Z25" s="164">
        <f t="shared" si="7"/>
        <v>5313600</v>
      </c>
      <c r="AA25" s="164">
        <f t="shared" si="8"/>
        <v>5327699.9999999981</v>
      </c>
      <c r="AB25" s="164">
        <f t="shared" si="9"/>
        <v>5347600</v>
      </c>
      <c r="AC25" s="181">
        <f>SUM(K25,T25)</f>
        <v>5373000.0000000019</v>
      </c>
      <c r="AD25" s="181">
        <f>SUM(L25,U25)</f>
        <v>5404700</v>
      </c>
      <c r="AE25" s="181">
        <f t="shared" si="11"/>
        <v>5332671.4285714282</v>
      </c>
      <c r="AG25" s="147">
        <f t="shared" si="12"/>
        <v>5.4230320042816125</v>
      </c>
      <c r="AH25" s="147">
        <f t="shared" si="13"/>
        <v>11.687948973575383</v>
      </c>
      <c r="AI25" s="147">
        <f t="shared" si="1"/>
        <v>8.6287494608705924</v>
      </c>
    </row>
    <row r="26" spans="1:35" ht="15.75" thickTop="1"/>
    <row r="27" spans="1:35">
      <c r="B27" s="113"/>
      <c r="I27" s="267"/>
      <c r="K27"/>
      <c r="R27" s="267"/>
      <c r="T27"/>
      <c r="AA27" s="267"/>
      <c r="AC27"/>
    </row>
    <row r="28" spans="1:35">
      <c r="G28" s="267"/>
      <c r="K28"/>
      <c r="P28" s="267"/>
      <c r="T28"/>
      <c r="Y28" s="267"/>
      <c r="AC28"/>
    </row>
    <row r="29" spans="1:35">
      <c r="A29" s="347" t="s">
        <v>210</v>
      </c>
      <c r="G29" s="267"/>
      <c r="K29"/>
      <c r="P29" s="267"/>
      <c r="T29"/>
      <c r="Y29" s="267"/>
      <c r="AC29"/>
    </row>
    <row r="30" spans="1:35" ht="42" customHeight="1">
      <c r="A30" s="602" t="s">
        <v>22</v>
      </c>
      <c r="B30" s="599" t="s">
        <v>24</v>
      </c>
      <c r="C30" s="600"/>
      <c r="D30" s="601"/>
      <c r="G30" s="267"/>
      <c r="K30"/>
      <c r="P30" s="267"/>
      <c r="T30"/>
      <c r="Y30" s="267"/>
      <c r="AC30"/>
    </row>
    <row r="31" spans="1:35" ht="16.5" customHeight="1">
      <c r="A31" s="602"/>
      <c r="B31" s="369" t="s">
        <v>211</v>
      </c>
      <c r="C31" s="370" t="s">
        <v>212</v>
      </c>
      <c r="D31" s="370" t="s">
        <v>213</v>
      </c>
      <c r="G31" s="267"/>
      <c r="K31"/>
      <c r="P31" s="267"/>
      <c r="T31"/>
      <c r="Y31" s="267"/>
      <c r="AC31"/>
    </row>
    <row r="32" spans="1:35">
      <c r="A32" s="287" t="s">
        <v>3</v>
      </c>
      <c r="B32" s="288">
        <f>'Chart 7 DATA (hide-for chart)'!AG6</f>
        <v>0</v>
      </c>
      <c r="C32" s="288">
        <f>'Chart 7 DATA (hide-for chart)'!AH6</f>
        <v>0</v>
      </c>
      <c r="D32" s="288">
        <f>'Chart 7 DATA (hide-for chart)'!AI6</f>
        <v>0</v>
      </c>
      <c r="G32" s="267"/>
      <c r="K32"/>
      <c r="P32" s="267"/>
      <c r="T32"/>
      <c r="Y32" s="267"/>
      <c r="AC32"/>
    </row>
    <row r="33" spans="1:29">
      <c r="A33" s="287" t="s">
        <v>4</v>
      </c>
      <c r="B33" s="288">
        <f>'Chart 7 DATA (hide-for chart)'!AG7</f>
        <v>0</v>
      </c>
      <c r="C33" s="288">
        <f>'Chart 7 DATA (hide-for chart)'!AH7</f>
        <v>0</v>
      </c>
      <c r="D33" s="288">
        <f>'Chart 7 DATA (hide-for chart)'!AI7</f>
        <v>0</v>
      </c>
      <c r="G33" s="267"/>
      <c r="K33"/>
      <c r="P33" s="267"/>
      <c r="T33"/>
      <c r="Y33" s="267"/>
      <c r="AC33"/>
    </row>
    <row r="34" spans="1:29">
      <c r="A34" s="287" t="s">
        <v>5</v>
      </c>
      <c r="B34" s="288">
        <f>'Chart 7 DATA (hide-for chart)'!AG8</f>
        <v>0</v>
      </c>
      <c r="C34" s="288">
        <f>'Chart 7 DATA (hide-for chart)'!AH8</f>
        <v>0.10415023045842245</v>
      </c>
      <c r="D34" s="288">
        <f>'Chart 7 DATA (hide-for chart)'!AI8</f>
        <v>5.099189432847754E-2</v>
      </c>
      <c r="G34" s="267"/>
      <c r="K34"/>
      <c r="P34" s="267"/>
      <c r="T34"/>
      <c r="Y34" s="267"/>
      <c r="AC34"/>
    </row>
    <row r="35" spans="1:29">
      <c r="A35" s="287" t="s">
        <v>239</v>
      </c>
      <c r="B35" s="288">
        <f>'Chart 7 DATA (hide-for chart)'!AG9</f>
        <v>1.1462241026828697</v>
      </c>
      <c r="C35" s="288">
        <f>'Chart 7 DATA (hide-for chart)'!AH9</f>
        <v>4.1420584926159361</v>
      </c>
      <c r="D35" s="288">
        <f>'Chart 7 DATA (hide-for chart)'!AI9</f>
        <v>2.6339571573244438</v>
      </c>
      <c r="G35" s="267"/>
      <c r="K35"/>
      <c r="P35" s="267"/>
      <c r="T35"/>
      <c r="Y35" s="267"/>
      <c r="AC35"/>
    </row>
    <row r="36" spans="1:29">
      <c r="A36" s="287" t="s">
        <v>7</v>
      </c>
      <c r="B36" s="288">
        <f>'Chart 7 DATA (hide-for chart)'!AG10</f>
        <v>5.328711633766007</v>
      </c>
      <c r="C36" s="288">
        <f>'Chart 7 DATA (hide-for chart)'!AH10</f>
        <v>11.808558408082025</v>
      </c>
      <c r="D36" s="288">
        <f>'Chart 7 DATA (hide-for chart)'!AI10</f>
        <v>8.5900992078366691</v>
      </c>
      <c r="G36" s="267"/>
      <c r="K36"/>
      <c r="P36" s="267"/>
      <c r="T36"/>
      <c r="Y36" s="267"/>
      <c r="AC36"/>
    </row>
    <row r="37" spans="1:29">
      <c r="A37" s="287" t="s">
        <v>8</v>
      </c>
      <c r="B37" s="288">
        <f>'Chart 7 DATA (hide-for chart)'!AG11</f>
        <v>8.8884670220041677</v>
      </c>
      <c r="C37" s="288">
        <f>'Chart 7 DATA (hide-for chart)'!AH11</f>
        <v>21.255817777483671</v>
      </c>
      <c r="D37" s="288">
        <f>'Chart 7 DATA (hide-for chart)'!AI11</f>
        <v>15.014791380946187</v>
      </c>
      <c r="G37" s="267"/>
      <c r="K37"/>
      <c r="P37" s="267"/>
      <c r="T37"/>
      <c r="Y37" s="267"/>
      <c r="AC37"/>
    </row>
    <row r="38" spans="1:29">
      <c r="A38" s="287" t="s">
        <v>9</v>
      </c>
      <c r="B38" s="288">
        <f>'Chart 7 DATA (hide-for chart)'!AG12</f>
        <v>11.242212153615677</v>
      </c>
      <c r="C38" s="288">
        <f>'Chart 7 DATA (hide-for chart)'!AH12</f>
        <v>25.604948387140102</v>
      </c>
      <c r="D38" s="288">
        <f>'Chart 7 DATA (hide-for chart)'!AI12</f>
        <v>18.417464509248834</v>
      </c>
      <c r="G38" s="267"/>
      <c r="K38"/>
      <c r="P38" s="267"/>
      <c r="T38"/>
      <c r="Y38" s="267"/>
      <c r="AC38"/>
    </row>
    <row r="39" spans="1:29">
      <c r="A39" s="287" t="s">
        <v>10</v>
      </c>
      <c r="B39" s="288">
        <f>'Chart 7 DATA (hide-for chart)'!AG13</f>
        <v>11.545421837494159</v>
      </c>
      <c r="C39" s="288">
        <f>'Chart 7 DATA (hide-for chart)'!AH13</f>
        <v>27.094614393461971</v>
      </c>
      <c r="D39" s="288">
        <f>'Chart 7 DATA (hide-for chart)'!AI13</f>
        <v>19.456881316091497</v>
      </c>
      <c r="G39" s="267"/>
      <c r="K39"/>
      <c r="P39" s="267"/>
      <c r="T39"/>
      <c r="Y39" s="267"/>
      <c r="AC39"/>
    </row>
    <row r="40" spans="1:29">
      <c r="A40" s="287" t="s">
        <v>11</v>
      </c>
      <c r="B40" s="288">
        <f>'Chart 7 DATA (hide-for chart)'!AG14</f>
        <v>11.493655228655324</v>
      </c>
      <c r="C40" s="288">
        <f>'Chart 7 DATA (hide-for chart)'!AH14</f>
        <v>24.140536192220488</v>
      </c>
      <c r="D40" s="288">
        <f>'Chart 7 DATA (hide-for chart)'!AI14</f>
        <v>18.279748655380175</v>
      </c>
      <c r="G40" s="267"/>
      <c r="K40"/>
      <c r="P40" s="267"/>
      <c r="T40"/>
      <c r="Y40" s="267"/>
      <c r="AC40"/>
    </row>
    <row r="41" spans="1:29">
      <c r="A41" s="287" t="s">
        <v>12</v>
      </c>
      <c r="B41" s="288">
        <f>'Chart 7 DATA (hide-for chart)'!AG15</f>
        <v>9.1194803922727612</v>
      </c>
      <c r="C41" s="288">
        <f>'Chart 7 DATA (hide-for chart)'!AH15</f>
        <v>21.4880056096925</v>
      </c>
      <c r="D41" s="288">
        <f>'Chart 7 DATA (hide-for chart)'!AI15</f>
        <v>15.552896638630214</v>
      </c>
      <c r="G41" s="267"/>
      <c r="K41"/>
      <c r="P41" s="267"/>
      <c r="T41"/>
      <c r="Y41" s="267"/>
      <c r="AC41"/>
    </row>
    <row r="42" spans="1:29">
      <c r="A42" s="287" t="s">
        <v>13</v>
      </c>
      <c r="B42" s="288">
        <f>'Chart 7 DATA (hide-for chart)'!AG16</f>
        <v>8.6681652961334201</v>
      </c>
      <c r="C42" s="288">
        <f>'Chart 7 DATA (hide-for chart)'!AH16</f>
        <v>15.553910020150473</v>
      </c>
      <c r="D42" s="288">
        <f>'Chart 7 DATA (hide-for chart)'!AI16</f>
        <v>12.10597519482025</v>
      </c>
      <c r="G42" s="267"/>
      <c r="K42"/>
      <c r="P42" s="267"/>
      <c r="T42"/>
      <c r="Y42" s="267"/>
      <c r="AC42"/>
    </row>
    <row r="43" spans="1:29">
      <c r="A43" s="287" t="s">
        <v>14</v>
      </c>
      <c r="B43" s="288">
        <f>'Chart 7 DATA (hide-for chart)'!AG17</f>
        <v>5.7773551749455363</v>
      </c>
      <c r="C43" s="288">
        <f>'Chart 7 DATA (hide-for chart)'!AH17</f>
        <v>11.797208427925698</v>
      </c>
      <c r="D43" s="288">
        <f>'Chart 7 DATA (hide-for chart)'!AI17</f>
        <v>8.7538899327799875</v>
      </c>
      <c r="G43" s="267"/>
      <c r="K43"/>
      <c r="P43" s="267"/>
      <c r="T43"/>
      <c r="Y43" s="267"/>
      <c r="AC43"/>
    </row>
    <row r="44" spans="1:29">
      <c r="A44" s="287" t="s">
        <v>15</v>
      </c>
      <c r="B44" s="288">
        <f>'Chart 7 DATA (hide-for chart)'!AG18</f>
        <v>3.4355945070268454</v>
      </c>
      <c r="C44" s="288">
        <f>'Chart 7 DATA (hide-for chart)'!AH18</f>
        <v>7.3410733196175206</v>
      </c>
      <c r="D44" s="288">
        <f>'Chart 7 DATA (hide-for chart)'!AI18</f>
        <v>5.4374999171112819</v>
      </c>
      <c r="G44" s="267"/>
      <c r="K44"/>
      <c r="P44" s="267"/>
      <c r="T44"/>
      <c r="Y44" s="267"/>
      <c r="AC44"/>
    </row>
    <row r="45" spans="1:29">
      <c r="A45" s="287" t="s">
        <v>16</v>
      </c>
      <c r="B45" s="288">
        <f>'Chart 7 DATA (hide-for chart)'!AG19</f>
        <v>2.8972595546187749</v>
      </c>
      <c r="C45" s="288">
        <f>'Chart 7 DATA (hide-for chart)'!AH19</f>
        <v>4.3111548897358256</v>
      </c>
      <c r="D45" s="288">
        <f>'Chart 7 DATA (hide-for chart)'!AI19</f>
        <v>3.5774107583032677</v>
      </c>
      <c r="G45" s="267"/>
      <c r="K45"/>
      <c r="P45" s="267"/>
      <c r="T45"/>
      <c r="Y45" s="267"/>
      <c r="AC45"/>
    </row>
    <row r="46" spans="1:29">
      <c r="A46" s="287" t="s">
        <v>17</v>
      </c>
      <c r="B46" s="288">
        <f>'Chart 7 DATA (hide-for chart)'!AG20</f>
        <v>1.1048716553463358</v>
      </c>
      <c r="C46" s="288">
        <f>'Chart 7 DATA (hide-for chart)'!AH20</f>
        <v>2.5858021050388076</v>
      </c>
      <c r="D46" s="288">
        <f>'Chart 7 DATA (hide-for chart)'!AI20</f>
        <v>1.8880939314143586</v>
      </c>
      <c r="I46" s="267"/>
      <c r="K46"/>
      <c r="R46" s="267"/>
      <c r="T46"/>
      <c r="AA46" s="267"/>
      <c r="AC46"/>
    </row>
    <row r="47" spans="1:29">
      <c r="A47" s="287" t="s">
        <v>18</v>
      </c>
      <c r="B47" s="288">
        <f>'Chart 7 DATA (hide-for chart)'!AG21</f>
        <v>0.53946016221567072</v>
      </c>
      <c r="C47" s="288">
        <f>'Chart 7 DATA (hide-for chart)'!AH21</f>
        <v>0.41628950066999487</v>
      </c>
      <c r="D47" s="288">
        <f>'Chart 7 DATA (hide-for chart)'!AI21</f>
        <v>0.46830547566177411</v>
      </c>
    </row>
    <row r="48" spans="1:29">
      <c r="A48" s="287" t="s">
        <v>19</v>
      </c>
      <c r="B48" s="288">
        <f>'Chart 7 DATA (hide-for chart)'!AG22</f>
        <v>0</v>
      </c>
      <c r="C48" s="288">
        <f>'Chart 7 DATA (hide-for chart)'!AH22</f>
        <v>0</v>
      </c>
      <c r="D48" s="288">
        <f>'Chart 7 DATA (hide-for chart)'!AI22</f>
        <v>0</v>
      </c>
    </row>
    <row r="49" spans="1:30">
      <c r="A49" s="287" t="s">
        <v>20</v>
      </c>
      <c r="B49" s="288">
        <f>'Chart 7 DATA (hide-for chart)'!AG23</f>
        <v>0</v>
      </c>
      <c r="C49" s="288">
        <f>'Chart 7 DATA (hide-for chart)'!AH23</f>
        <v>0</v>
      </c>
      <c r="D49" s="288">
        <f>'Chart 7 DATA (hide-for chart)'!AI23</f>
        <v>0</v>
      </c>
    </row>
    <row r="50" spans="1:30">
      <c r="A50" s="287" t="s">
        <v>21</v>
      </c>
      <c r="B50" s="288">
        <f>'Chart 7 DATA (hide-for chart)'!AG24</f>
        <v>0</v>
      </c>
      <c r="C50" s="288">
        <f>'Chart 7 DATA (hide-for chart)'!AH24</f>
        <v>0</v>
      </c>
      <c r="D50" s="288">
        <f>'Chart 7 DATA (hide-for chart)'!AI24</f>
        <v>0</v>
      </c>
    </row>
    <row r="51" spans="1:30">
      <c r="A51" s="287" t="s">
        <v>27</v>
      </c>
      <c r="B51" s="288">
        <f>'Chart 7 DATA (hide-for chart)'!AG25</f>
        <v>5.4230320042816125</v>
      </c>
      <c r="C51" s="288">
        <f>'Chart 7 DATA (hide-for chart)'!AH25</f>
        <v>11.687948973575383</v>
      </c>
      <c r="D51" s="288">
        <f>'Chart 7 DATA (hide-for chart)'!AI25</f>
        <v>8.6287494608705924</v>
      </c>
    </row>
    <row r="53" spans="1:30" s="347" customFormat="1">
      <c r="A53" s="306" t="s">
        <v>121</v>
      </c>
      <c r="B53" s="307"/>
      <c r="C53" s="307"/>
      <c r="D53" s="307"/>
      <c r="E53" s="307"/>
      <c r="F53" s="307"/>
      <c r="G53" s="307"/>
      <c r="H53" s="307"/>
      <c r="I53" s="307"/>
      <c r="J53" s="307"/>
      <c r="K53" s="307"/>
      <c r="L53" s="307"/>
      <c r="P53" s="3"/>
      <c r="Q53" s="3"/>
      <c r="R53" s="3"/>
      <c r="S53" s="3"/>
      <c r="T53" s="3"/>
      <c r="U53" s="3"/>
      <c r="V53" s="3"/>
      <c r="W53" s="3"/>
      <c r="X53" s="3"/>
      <c r="Y53" s="3"/>
      <c r="Z53" s="3"/>
      <c r="AA53" s="3"/>
      <c r="AB53" s="3"/>
      <c r="AC53" s="3"/>
      <c r="AD53" s="13"/>
    </row>
    <row r="54" spans="1:30" s="347" customFormat="1">
      <c r="A54" s="306" t="s">
        <v>169</v>
      </c>
      <c r="B54" s="307"/>
      <c r="C54" s="307"/>
      <c r="D54" s="307"/>
      <c r="E54" s="307"/>
      <c r="F54" s="307"/>
      <c r="G54" s="307"/>
      <c r="H54" s="307"/>
      <c r="I54" s="307"/>
      <c r="J54" s="307"/>
      <c r="K54" s="307"/>
      <c r="L54" s="307"/>
      <c r="P54" s="3"/>
      <c r="Q54" s="3"/>
      <c r="R54" s="3"/>
      <c r="S54" s="3"/>
      <c r="T54" s="3"/>
      <c r="U54" s="3"/>
      <c r="V54" s="3"/>
      <c r="W54" s="3"/>
      <c r="X54" s="3"/>
      <c r="Y54" s="3"/>
      <c r="Z54" s="3"/>
      <c r="AA54" s="3"/>
      <c r="AB54" s="3"/>
      <c r="AC54" s="3"/>
      <c r="AD54" s="13"/>
    </row>
    <row r="55" spans="1:30" s="347" customFormat="1" ht="42" customHeight="1">
      <c r="A55" s="484" t="s">
        <v>240</v>
      </c>
      <c r="B55" s="485"/>
      <c r="C55" s="485"/>
      <c r="D55" s="485"/>
      <c r="E55" s="485"/>
      <c r="F55" s="485"/>
      <c r="G55" s="485"/>
      <c r="H55" s="485"/>
      <c r="I55" s="485"/>
      <c r="J55" s="485"/>
      <c r="K55" s="485"/>
      <c r="L55" s="485"/>
      <c r="P55" s="3"/>
      <c r="Q55" s="3"/>
      <c r="R55" s="3"/>
      <c r="S55" s="3"/>
      <c r="T55" s="3"/>
      <c r="U55" s="3"/>
      <c r="V55" s="3"/>
      <c r="W55" s="3"/>
      <c r="X55" s="3"/>
      <c r="Y55" s="3"/>
      <c r="Z55" s="3"/>
      <c r="AA55" s="3"/>
      <c r="AB55" s="3"/>
      <c r="AC55" s="3"/>
      <c r="AD55" s="13"/>
    </row>
    <row r="56" spans="1:30" s="347" customFormat="1">
      <c r="A56" s="587" t="s">
        <v>170</v>
      </c>
      <c r="B56" s="485"/>
      <c r="C56" s="485"/>
      <c r="D56" s="485"/>
      <c r="E56" s="485"/>
      <c r="F56" s="485"/>
      <c r="G56" s="485"/>
      <c r="H56" s="485"/>
      <c r="I56" s="485"/>
      <c r="J56" s="485"/>
      <c r="K56" s="485"/>
      <c r="L56" s="485"/>
      <c r="Q56" s="13"/>
      <c r="R56" s="13"/>
      <c r="S56" s="13"/>
      <c r="T56" s="13"/>
      <c r="U56" s="3"/>
      <c r="V56" s="3"/>
      <c r="W56" s="3"/>
      <c r="X56" s="3"/>
      <c r="Y56" s="3"/>
      <c r="Z56" s="3"/>
      <c r="AA56" s="3"/>
      <c r="AB56" s="13"/>
      <c r="AC56" s="13"/>
      <c r="AD56" s="13"/>
    </row>
    <row r="57" spans="1:30" s="347" customFormat="1" ht="30.75" customHeight="1">
      <c r="A57" s="484" t="s">
        <v>280</v>
      </c>
      <c r="B57" s="485"/>
      <c r="C57" s="485"/>
      <c r="D57" s="485"/>
      <c r="E57" s="485"/>
      <c r="F57" s="485"/>
      <c r="G57" s="485"/>
      <c r="H57" s="485"/>
      <c r="I57" s="485"/>
      <c r="J57" s="485"/>
      <c r="K57" s="485"/>
      <c r="L57" s="485"/>
      <c r="Q57" s="13"/>
      <c r="R57" s="13"/>
      <c r="S57" s="13"/>
      <c r="T57" s="13"/>
      <c r="U57" s="13"/>
      <c r="V57" s="13"/>
      <c r="W57" s="13"/>
      <c r="X57" s="13"/>
      <c r="Y57" s="13"/>
      <c r="Z57" s="13"/>
      <c r="AA57" s="13"/>
      <c r="AB57" s="13"/>
      <c r="AC57" s="13"/>
      <c r="AD57" s="13"/>
    </row>
    <row r="58" spans="1:30">
      <c r="K58"/>
      <c r="L58"/>
      <c r="T58"/>
      <c r="U58"/>
    </row>
    <row r="59" spans="1:30">
      <c r="K59"/>
      <c r="L59"/>
      <c r="T59"/>
      <c r="U59"/>
    </row>
    <row r="60" spans="1:30">
      <c r="K60"/>
      <c r="L60"/>
      <c r="T60"/>
      <c r="U60"/>
    </row>
    <row r="61" spans="1:30">
      <c r="K61"/>
      <c r="L61"/>
      <c r="T61"/>
      <c r="U61"/>
    </row>
    <row r="62" spans="1:30">
      <c r="K62"/>
      <c r="L62"/>
      <c r="T62"/>
      <c r="U62"/>
    </row>
    <row r="63" spans="1:30">
      <c r="K63"/>
      <c r="L63"/>
      <c r="T63"/>
      <c r="U63"/>
    </row>
    <row r="64" spans="1:30">
      <c r="K64"/>
      <c r="L64"/>
      <c r="T64"/>
      <c r="U64"/>
    </row>
    <row r="65" spans="11:21">
      <c r="K65"/>
      <c r="L65"/>
      <c r="T65"/>
      <c r="U65"/>
    </row>
    <row r="66" spans="11:21">
      <c r="K66"/>
      <c r="L66"/>
      <c r="T66"/>
      <c r="U66"/>
    </row>
    <row r="67" spans="11:21">
      <c r="K67"/>
      <c r="L67"/>
      <c r="T67"/>
      <c r="U67"/>
    </row>
    <row r="68" spans="11:21">
      <c r="K68"/>
      <c r="L68"/>
      <c r="T68"/>
      <c r="U68"/>
    </row>
    <row r="69" spans="11:21">
      <c r="K69"/>
      <c r="L69"/>
      <c r="T69"/>
      <c r="U69"/>
    </row>
    <row r="70" spans="11:21">
      <c r="K70"/>
      <c r="L70"/>
      <c r="T70"/>
      <c r="U70"/>
    </row>
    <row r="71" spans="11:21">
      <c r="K71"/>
      <c r="L71"/>
      <c r="T71"/>
      <c r="U71"/>
    </row>
    <row r="72" spans="11:21">
      <c r="K72"/>
      <c r="L72"/>
      <c r="T72"/>
      <c r="U72"/>
    </row>
    <row r="73" spans="11:21">
      <c r="K73"/>
      <c r="L73"/>
      <c r="T73"/>
      <c r="U73"/>
    </row>
    <row r="74" spans="11:21">
      <c r="K74"/>
      <c r="L74"/>
      <c r="T74"/>
      <c r="U74"/>
    </row>
    <row r="75" spans="11:21">
      <c r="K75"/>
      <c r="L75"/>
      <c r="T75"/>
      <c r="U75"/>
    </row>
    <row r="76" spans="11:21">
      <c r="K76"/>
      <c r="L76"/>
      <c r="T76"/>
      <c r="U76"/>
    </row>
    <row r="77" spans="11:21">
      <c r="K77"/>
      <c r="L77"/>
      <c r="T77"/>
      <c r="U77"/>
    </row>
    <row r="78" spans="11:21">
      <c r="K78"/>
      <c r="L78"/>
      <c r="T78"/>
      <c r="U78"/>
    </row>
    <row r="79" spans="11:21">
      <c r="K79"/>
      <c r="L79"/>
      <c r="T79"/>
      <c r="U79"/>
    </row>
    <row r="80" spans="11:21">
      <c r="K80"/>
      <c r="L80"/>
      <c r="T80"/>
      <c r="U80"/>
    </row>
    <row r="81" spans="11:21">
      <c r="K81"/>
      <c r="L81"/>
      <c r="T81"/>
      <c r="U81"/>
    </row>
    <row r="82" spans="11:21">
      <c r="K82"/>
      <c r="L82"/>
      <c r="T82"/>
      <c r="U82"/>
    </row>
    <row r="83" spans="11:21">
      <c r="K83"/>
      <c r="L83"/>
      <c r="T83"/>
      <c r="U83"/>
    </row>
  </sheetData>
  <customSheetViews>
    <customSheetView guid="{37EBF6B8-25A0-4EFC-9608-366FD1E6584D}" showGridLines="0">
      <pageMargins left="0.7" right="0.7" top="0.75" bottom="0.75" header="0.3" footer="0.3"/>
    </customSheetView>
  </customSheetViews>
  <mergeCells count="11">
    <mergeCell ref="A56:L56"/>
    <mergeCell ref="A57:L57"/>
    <mergeCell ref="AG4:AI4"/>
    <mergeCell ref="X4:AE4"/>
    <mergeCell ref="B30:D30"/>
    <mergeCell ref="A30:A31"/>
    <mergeCell ref="A2:AB2"/>
    <mergeCell ref="F4:M4"/>
    <mergeCell ref="O4:V4"/>
    <mergeCell ref="B4:D4"/>
    <mergeCell ref="A55:L55"/>
  </mergeCells>
  <pageMargins left="0.7" right="0.7" top="0.75" bottom="0.75" header="0.3" footer="0.3"/>
  <pageSetup paperSize="9" orientation="portrait" r:id="rId1"/>
  <ignoredErrors>
    <ignoredError sqref="F5:J5 O5:S5" numberStoredAsText="1"/>
  </ignoredErrors>
</worksheet>
</file>

<file path=xl/worksheets/sheet39.xml><?xml version="1.0" encoding="utf-8"?>
<worksheet xmlns="http://schemas.openxmlformats.org/spreadsheetml/2006/main" xmlns:r="http://schemas.openxmlformats.org/officeDocument/2006/relationships">
  <sheetPr codeName="Sheet31"/>
  <dimension ref="A2:AD27"/>
  <sheetViews>
    <sheetView showGridLines="0" workbookViewId="0">
      <selection activeCell="C30" sqref="C30"/>
    </sheetView>
  </sheetViews>
  <sheetFormatPr defaultRowHeight="15"/>
  <cols>
    <col min="1" max="4" width="17.7109375" style="347" customWidth="1"/>
    <col min="5" max="16384" width="9.140625" style="347"/>
  </cols>
  <sheetData>
    <row r="2" spans="1:16" ht="22.5" customHeight="1">
      <c r="A2" s="603" t="s">
        <v>326</v>
      </c>
      <c r="B2" s="603"/>
      <c r="C2" s="603"/>
      <c r="D2" s="603"/>
      <c r="E2" s="603"/>
      <c r="F2" s="603"/>
      <c r="G2" s="603"/>
      <c r="H2" s="603"/>
      <c r="I2" s="603"/>
      <c r="J2" s="603"/>
      <c r="K2" s="603"/>
      <c r="L2" s="603"/>
      <c r="M2" s="603"/>
      <c r="N2" s="603"/>
      <c r="O2" s="603"/>
      <c r="P2" s="603"/>
    </row>
    <row r="3" spans="1:16">
      <c r="B3" s="415"/>
      <c r="C3" s="415"/>
      <c r="D3" s="415"/>
      <c r="E3" s="415"/>
      <c r="F3" s="415"/>
      <c r="G3" s="415"/>
    </row>
    <row r="4" spans="1:16" ht="39.75" customHeight="1">
      <c r="A4" s="604" t="s">
        <v>332</v>
      </c>
      <c r="B4" s="605"/>
      <c r="C4" s="605"/>
      <c r="D4" s="605"/>
      <c r="E4" s="415"/>
      <c r="F4" s="415"/>
      <c r="G4" s="415"/>
    </row>
    <row r="5" spans="1:16" ht="42" customHeight="1">
      <c r="A5" s="463" t="s">
        <v>333</v>
      </c>
      <c r="B5" s="462" t="s">
        <v>115</v>
      </c>
      <c r="C5" s="459" t="s">
        <v>116</v>
      </c>
      <c r="D5" s="460" t="s">
        <v>25</v>
      </c>
      <c r="E5" s="415"/>
      <c r="F5" s="415"/>
      <c r="G5" s="415"/>
    </row>
    <row r="6" spans="1:16" ht="15.75" customHeight="1">
      <c r="A6" s="339" t="s">
        <v>239</v>
      </c>
      <c r="B6" s="461">
        <v>1.1462241026828699</v>
      </c>
      <c r="C6" s="461">
        <v>4.1420584926159369</v>
      </c>
      <c r="D6" s="461">
        <v>2.6119360976323702</v>
      </c>
      <c r="E6" s="415"/>
      <c r="F6" s="415"/>
    </row>
    <row r="7" spans="1:16">
      <c r="A7" s="339" t="s">
        <v>7</v>
      </c>
      <c r="B7" s="461">
        <v>5.328711633766007</v>
      </c>
      <c r="C7" s="461">
        <v>11.808558408082027</v>
      </c>
      <c r="D7" s="461">
        <v>8.5826601526009991</v>
      </c>
      <c r="E7" s="415"/>
      <c r="F7" s="471"/>
    </row>
    <row r="8" spans="1:16">
      <c r="A8" s="339" t="s">
        <v>8</v>
      </c>
      <c r="B8" s="461">
        <v>8.8884670220041695</v>
      </c>
      <c r="C8" s="461">
        <v>21.255817777483671</v>
      </c>
      <c r="D8" s="461">
        <v>15.151667993509562</v>
      </c>
      <c r="E8" s="415"/>
      <c r="F8" s="471"/>
    </row>
    <row r="9" spans="1:16">
      <c r="A9" s="339" t="s">
        <v>9</v>
      </c>
      <c r="B9" s="461">
        <v>11.242212153615677</v>
      </c>
      <c r="C9" s="461">
        <v>25.604948387140102</v>
      </c>
      <c r="D9" s="461">
        <v>18.557818079505285</v>
      </c>
      <c r="E9" s="415"/>
      <c r="F9" s="471"/>
    </row>
    <row r="10" spans="1:16">
      <c r="A10" s="339" t="s">
        <v>10</v>
      </c>
      <c r="B10" s="461">
        <v>11.545421837494159</v>
      </c>
      <c r="C10" s="461">
        <v>27.094614393461971</v>
      </c>
      <c r="D10" s="461">
        <v>19.474378910592716</v>
      </c>
      <c r="E10" s="415"/>
      <c r="F10" s="471"/>
    </row>
    <row r="11" spans="1:16">
      <c r="A11" s="339" t="s">
        <v>11</v>
      </c>
      <c r="B11" s="461">
        <v>11.493655228655324</v>
      </c>
      <c r="C11" s="461">
        <v>24.140536192220488</v>
      </c>
      <c r="D11" s="461">
        <v>18.008270155898543</v>
      </c>
      <c r="F11" s="471"/>
    </row>
    <row r="12" spans="1:16">
      <c r="A12" s="339" t="s">
        <v>12</v>
      </c>
      <c r="B12" s="461">
        <v>9.1194803922727612</v>
      </c>
      <c r="C12" s="461">
        <v>21.4880056096925</v>
      </c>
      <c r="D12" s="461">
        <v>15.476946736087807</v>
      </c>
      <c r="F12" s="471"/>
    </row>
    <row r="13" spans="1:16">
      <c r="A13" s="339" t="s">
        <v>13</v>
      </c>
      <c r="B13" s="461">
        <v>8.6681652961334201</v>
      </c>
      <c r="C13" s="461">
        <v>15.625918862836356</v>
      </c>
      <c r="D13" s="461">
        <v>12.226505591048431</v>
      </c>
      <c r="F13" s="471"/>
    </row>
    <row r="14" spans="1:16">
      <c r="A14" s="339" t="s">
        <v>14</v>
      </c>
      <c r="B14" s="461">
        <v>5.7773551749455363</v>
      </c>
      <c r="C14" s="461">
        <v>11.797208427925701</v>
      </c>
      <c r="D14" s="461">
        <v>8.8524502273064005</v>
      </c>
      <c r="F14" s="471"/>
    </row>
    <row r="15" spans="1:16">
      <c r="A15" s="339" t="s">
        <v>15</v>
      </c>
      <c r="B15" s="461">
        <v>3.4355945070268463</v>
      </c>
      <c r="C15" s="461">
        <v>7.3410733196175206</v>
      </c>
      <c r="D15" s="461">
        <v>5.4330145743928764</v>
      </c>
      <c r="F15" s="471"/>
    </row>
    <row r="16" spans="1:16">
      <c r="A16" s="339" t="s">
        <v>16</v>
      </c>
      <c r="B16" s="461">
        <v>2.8972595546187749</v>
      </c>
      <c r="C16" s="461">
        <v>4.3111548897358265</v>
      </c>
      <c r="D16" s="461">
        <v>3.631417431765418</v>
      </c>
      <c r="F16" s="471"/>
    </row>
    <row r="17" spans="1:30">
      <c r="A17" s="339" t="s">
        <v>17</v>
      </c>
      <c r="B17" s="461">
        <v>1.1048716553463358</v>
      </c>
      <c r="C17" s="461">
        <v>2.5858021050388076</v>
      </c>
      <c r="D17" s="461">
        <v>1.9049241760806077</v>
      </c>
      <c r="F17" s="471"/>
    </row>
    <row r="18" spans="1:30">
      <c r="A18" s="339" t="s">
        <v>18</v>
      </c>
      <c r="B18" s="461">
        <v>0.53946016221567072</v>
      </c>
      <c r="C18" s="461">
        <v>0.41628950066999487</v>
      </c>
      <c r="D18" s="461">
        <v>0.4699381235083544</v>
      </c>
      <c r="F18" s="471"/>
    </row>
    <row r="19" spans="1:30">
      <c r="A19" s="339" t="s">
        <v>19</v>
      </c>
      <c r="B19" s="461">
        <v>0</v>
      </c>
      <c r="C19" s="461">
        <v>0</v>
      </c>
      <c r="D19" s="461">
        <v>0</v>
      </c>
      <c r="F19" s="471"/>
    </row>
    <row r="20" spans="1:30">
      <c r="A20" s="339" t="s">
        <v>20</v>
      </c>
      <c r="B20" s="461">
        <v>0</v>
      </c>
      <c r="C20" s="461">
        <v>0</v>
      </c>
      <c r="D20" s="461">
        <v>0</v>
      </c>
      <c r="F20" s="471"/>
    </row>
    <row r="21" spans="1:30">
      <c r="A21" s="464" t="s">
        <v>21</v>
      </c>
      <c r="B21" s="465">
        <v>0</v>
      </c>
      <c r="C21" s="465">
        <v>0</v>
      </c>
      <c r="D21" s="465">
        <v>0</v>
      </c>
      <c r="F21" s="471"/>
    </row>
    <row r="22" spans="1:30">
      <c r="A22" s="467" t="s">
        <v>27</v>
      </c>
      <c r="B22" s="466">
        <v>5.4231874577685408</v>
      </c>
      <c r="C22" s="466">
        <v>11.687948973575383</v>
      </c>
      <c r="D22" s="466">
        <v>8.6483383707540096</v>
      </c>
      <c r="F22" s="471"/>
    </row>
    <row r="23" spans="1:30">
      <c r="A23" s="306" t="s">
        <v>121</v>
      </c>
      <c r="B23" s="307"/>
      <c r="C23" s="307"/>
      <c r="D23" s="307"/>
      <c r="E23" s="307"/>
      <c r="F23" s="307"/>
      <c r="G23" s="307"/>
      <c r="H23" s="307"/>
      <c r="I23" s="307"/>
      <c r="J23" s="307"/>
      <c r="K23" s="307"/>
      <c r="L23" s="307"/>
      <c r="P23" s="3"/>
      <c r="Q23" s="3"/>
      <c r="R23" s="3"/>
      <c r="S23" s="3"/>
      <c r="T23" s="3"/>
      <c r="U23" s="3"/>
      <c r="V23" s="3"/>
      <c r="W23" s="3"/>
      <c r="X23" s="3"/>
      <c r="Y23" s="3"/>
      <c r="Z23" s="3"/>
      <c r="AA23" s="3"/>
      <c r="AB23" s="3"/>
      <c r="AC23" s="3"/>
      <c r="AD23" s="13"/>
    </row>
    <row r="24" spans="1:30">
      <c r="A24" s="306" t="s">
        <v>169</v>
      </c>
      <c r="B24" s="307"/>
      <c r="C24" s="307"/>
      <c r="D24" s="307"/>
      <c r="E24" s="307"/>
      <c r="F24" s="307"/>
      <c r="G24" s="307"/>
      <c r="H24" s="307"/>
      <c r="I24" s="307"/>
      <c r="J24" s="307"/>
      <c r="K24" s="307"/>
      <c r="L24" s="307"/>
      <c r="P24" s="3"/>
      <c r="Q24" s="3"/>
      <c r="R24" s="3"/>
      <c r="S24" s="3"/>
      <c r="T24" s="3"/>
      <c r="U24" s="3"/>
      <c r="V24" s="3"/>
      <c r="W24" s="3"/>
      <c r="X24" s="3"/>
      <c r="Y24" s="3"/>
      <c r="Z24" s="3"/>
      <c r="AA24" s="3"/>
      <c r="AB24" s="3"/>
      <c r="AC24" s="3"/>
      <c r="AD24" s="13"/>
    </row>
    <row r="25" spans="1:30" ht="42" customHeight="1">
      <c r="A25" s="484" t="s">
        <v>240</v>
      </c>
      <c r="B25" s="485"/>
      <c r="C25" s="485"/>
      <c r="D25" s="485"/>
      <c r="E25" s="485"/>
      <c r="F25" s="485"/>
      <c r="G25" s="485"/>
      <c r="H25" s="485"/>
      <c r="I25" s="485"/>
      <c r="J25" s="485"/>
      <c r="K25" s="485"/>
      <c r="L25" s="485"/>
      <c r="P25" s="3"/>
      <c r="Q25" s="3"/>
      <c r="R25" s="3"/>
      <c r="S25" s="3"/>
      <c r="T25" s="3"/>
      <c r="U25" s="3"/>
      <c r="V25" s="3"/>
      <c r="W25" s="3"/>
      <c r="X25" s="3"/>
      <c r="Y25" s="3"/>
      <c r="Z25" s="3"/>
      <c r="AA25" s="3"/>
      <c r="AB25" s="3"/>
      <c r="AC25" s="3"/>
      <c r="AD25" s="13"/>
    </row>
    <row r="26" spans="1:30">
      <c r="A26" s="587" t="s">
        <v>170</v>
      </c>
      <c r="B26" s="485"/>
      <c r="C26" s="485"/>
      <c r="D26" s="485"/>
      <c r="E26" s="485"/>
      <c r="F26" s="485"/>
      <c r="G26" s="485"/>
      <c r="H26" s="485"/>
      <c r="I26" s="485"/>
      <c r="J26" s="485"/>
      <c r="K26" s="485"/>
      <c r="L26" s="485"/>
      <c r="Q26" s="13"/>
      <c r="R26" s="13"/>
      <c r="S26" s="13"/>
      <c r="T26" s="13"/>
      <c r="U26" s="3"/>
      <c r="V26" s="3"/>
      <c r="W26" s="3"/>
      <c r="X26" s="3"/>
      <c r="Y26" s="3"/>
      <c r="Z26" s="3"/>
      <c r="AA26" s="3"/>
      <c r="AB26" s="13"/>
      <c r="AC26" s="13"/>
      <c r="AD26" s="13"/>
    </row>
    <row r="27" spans="1:30" ht="30.75" customHeight="1">
      <c r="A27" s="484" t="s">
        <v>280</v>
      </c>
      <c r="B27" s="485"/>
      <c r="C27" s="485"/>
      <c r="D27" s="485"/>
      <c r="E27" s="485"/>
      <c r="F27" s="485"/>
      <c r="G27" s="485"/>
      <c r="H27" s="485"/>
      <c r="I27" s="485"/>
      <c r="J27" s="485"/>
      <c r="K27" s="485"/>
      <c r="L27" s="485"/>
      <c r="Q27" s="13"/>
      <c r="R27" s="13"/>
      <c r="S27" s="13"/>
      <c r="T27" s="13"/>
      <c r="U27" s="13"/>
      <c r="V27" s="13"/>
      <c r="W27" s="13"/>
      <c r="X27" s="13"/>
      <c r="Y27" s="13"/>
      <c r="Z27" s="13"/>
      <c r="AA27" s="13"/>
      <c r="AB27" s="13"/>
      <c r="AC27" s="13"/>
      <c r="AD27" s="13"/>
    </row>
  </sheetData>
  <mergeCells count="5">
    <mergeCell ref="A2:P2"/>
    <mergeCell ref="A4:D4"/>
    <mergeCell ref="A25:L25"/>
    <mergeCell ref="A26:L26"/>
    <mergeCell ref="A27:L27"/>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AG54"/>
  <sheetViews>
    <sheetView showGridLines="0" zoomScaleNormal="100" workbookViewId="0">
      <selection activeCell="A33" sqref="A33:L33"/>
    </sheetView>
  </sheetViews>
  <sheetFormatPr defaultRowHeight="15"/>
  <cols>
    <col min="1" max="1" width="13.5703125" customWidth="1"/>
    <col min="2" max="2" width="13.140625" customWidth="1"/>
    <col min="12" max="12" width="13.28515625" customWidth="1"/>
    <col min="16" max="16" width="30.85546875" customWidth="1"/>
    <col min="17" max="20" width="10.140625" customWidth="1"/>
    <col min="21" max="23" width="6.7109375" customWidth="1"/>
  </cols>
  <sheetData>
    <row r="1" spans="1:27" ht="18.75" customHeight="1"/>
    <row r="2" spans="1:27" ht="29.25" customHeight="1">
      <c r="A2" s="483" t="s">
        <v>288</v>
      </c>
      <c r="B2" s="502"/>
      <c r="C2" s="502"/>
      <c r="D2" s="502"/>
      <c r="E2" s="502"/>
      <c r="F2" s="502"/>
      <c r="G2" s="502"/>
      <c r="H2" s="502"/>
      <c r="I2" s="502"/>
      <c r="J2" s="502"/>
      <c r="K2" s="502"/>
      <c r="L2" s="503"/>
      <c r="M2" s="3"/>
      <c r="N2" s="3"/>
      <c r="O2" s="3"/>
      <c r="P2" s="4"/>
      <c r="Q2" s="3"/>
      <c r="R2" s="3"/>
      <c r="S2" s="3"/>
      <c r="T2" s="3"/>
      <c r="U2" s="3"/>
      <c r="V2" s="3"/>
      <c r="W2" s="4"/>
      <c r="X2" s="7"/>
      <c r="Y2" s="7"/>
      <c r="Z2" s="4"/>
      <c r="AA2" s="3"/>
    </row>
    <row r="3" spans="1:27" ht="15.75" customHeight="1">
      <c r="M3" s="3"/>
      <c r="N3" s="3"/>
      <c r="O3" s="3"/>
      <c r="U3" s="3"/>
      <c r="V3" s="4"/>
      <c r="W3" s="4"/>
      <c r="X3" s="8"/>
      <c r="Y3" s="8"/>
      <c r="Z3" s="8"/>
      <c r="AA3" s="3"/>
    </row>
    <row r="4" spans="1:27" ht="15.75" customHeight="1">
      <c r="M4" s="3"/>
      <c r="N4" s="3"/>
      <c r="O4" s="3"/>
      <c r="U4" s="3"/>
      <c r="V4" s="6"/>
      <c r="W4" s="97"/>
      <c r="X4" s="249"/>
      <c r="Y4" s="249"/>
      <c r="Z4" s="8"/>
      <c r="AA4" s="3"/>
    </row>
    <row r="5" spans="1:27" ht="15.75" customHeight="1">
      <c r="M5" s="3"/>
      <c r="N5" s="3"/>
      <c r="O5" s="3"/>
      <c r="U5" s="3"/>
      <c r="V5" s="89"/>
      <c r="W5" s="90"/>
      <c r="X5" s="250"/>
      <c r="Y5" s="250"/>
      <c r="Z5" s="8"/>
      <c r="AA5" s="3"/>
    </row>
    <row r="6" spans="1:27" ht="15.75" customHeight="1">
      <c r="M6" s="3"/>
      <c r="N6" s="3"/>
      <c r="O6" s="3"/>
      <c r="U6" s="4"/>
      <c r="V6" s="92"/>
      <c r="W6" s="93"/>
      <c r="X6" s="3"/>
      <c r="Y6" s="3"/>
      <c r="Z6" s="3"/>
      <c r="AA6" s="3"/>
    </row>
    <row r="7" spans="1:27" ht="15.75" customHeight="1">
      <c r="M7" s="3"/>
      <c r="N7" s="3"/>
      <c r="O7" s="3"/>
      <c r="U7" s="3"/>
      <c r="V7" s="89"/>
      <c r="W7" s="91"/>
      <c r="X7" s="250"/>
      <c r="Y7" s="250"/>
      <c r="Z7" s="8"/>
      <c r="AA7" s="3"/>
    </row>
    <row r="8" spans="1:27" ht="15.75" customHeight="1">
      <c r="M8" s="3"/>
      <c r="N8" s="3"/>
      <c r="O8" s="3"/>
      <c r="U8" s="3"/>
      <c r="V8" s="92"/>
      <c r="W8" s="93"/>
      <c r="X8" s="250"/>
      <c r="Y8" s="250"/>
      <c r="Z8" s="8"/>
      <c r="AA8" s="3"/>
    </row>
    <row r="9" spans="1:27" ht="15.75" customHeight="1">
      <c r="M9" s="3"/>
      <c r="N9" s="318"/>
      <c r="O9" s="3"/>
      <c r="U9" s="3"/>
      <c r="V9" s="92"/>
      <c r="W9" s="93"/>
      <c r="X9" s="250"/>
      <c r="Y9" s="250"/>
      <c r="Z9" s="8"/>
      <c r="AA9" s="3"/>
    </row>
    <row r="10" spans="1:27" ht="15.75" customHeight="1">
      <c r="M10" s="3"/>
      <c r="N10" s="3"/>
      <c r="O10" s="3"/>
      <c r="U10" s="3"/>
      <c r="V10" s="92"/>
      <c r="W10" s="93"/>
      <c r="X10" s="250"/>
      <c r="Y10" s="250"/>
      <c r="Z10" s="8"/>
      <c r="AA10" s="3"/>
    </row>
    <row r="11" spans="1:27" ht="15.75" customHeight="1">
      <c r="M11" s="3"/>
      <c r="N11" s="3"/>
      <c r="O11" s="3"/>
      <c r="U11" s="3"/>
      <c r="V11" s="92"/>
      <c r="W11" s="93"/>
      <c r="X11" s="250"/>
      <c r="Y11" s="250"/>
      <c r="Z11" s="8"/>
      <c r="AA11" s="3"/>
    </row>
    <row r="12" spans="1:27" ht="15.75" customHeight="1">
      <c r="M12" s="3"/>
      <c r="N12" s="3"/>
      <c r="O12" s="3"/>
      <c r="U12" s="3"/>
      <c r="V12" s="92"/>
      <c r="W12" s="93"/>
      <c r="X12" s="249"/>
      <c r="Y12" s="249"/>
      <c r="Z12" s="8"/>
      <c r="AA12" s="3"/>
    </row>
    <row r="13" spans="1:27" ht="15.75" customHeight="1">
      <c r="M13" s="3"/>
      <c r="N13" s="3"/>
      <c r="O13" s="3"/>
      <c r="U13" s="3"/>
      <c r="V13" s="92"/>
      <c r="W13" s="93"/>
      <c r="X13" s="250"/>
      <c r="Y13" s="250"/>
      <c r="Z13" s="8"/>
      <c r="AA13" s="3"/>
    </row>
    <row r="14" spans="1:27" ht="15.75" customHeight="1">
      <c r="M14" s="3"/>
      <c r="N14" s="3"/>
      <c r="O14" s="3"/>
      <c r="U14" s="3"/>
      <c r="V14" s="92"/>
      <c r="W14" s="93"/>
      <c r="X14" s="250"/>
      <c r="Y14" s="250"/>
      <c r="Z14" s="8"/>
      <c r="AA14" s="3"/>
    </row>
    <row r="15" spans="1:27" ht="15.75" customHeight="1">
      <c r="M15" s="3"/>
      <c r="N15" s="3"/>
      <c r="O15" s="3"/>
      <c r="U15" s="3"/>
      <c r="V15" s="92"/>
      <c r="W15" s="93"/>
      <c r="X15" s="250"/>
      <c r="Y15" s="252"/>
      <c r="Z15" s="8"/>
      <c r="AA15" s="3"/>
    </row>
    <row r="16" spans="1:27" ht="15.75" customHeight="1">
      <c r="M16" s="3"/>
      <c r="N16" s="3"/>
      <c r="O16" s="3"/>
      <c r="U16" s="3"/>
      <c r="V16" s="92"/>
      <c r="W16" s="93"/>
      <c r="X16" s="250"/>
      <c r="Y16" s="250"/>
      <c r="Z16" s="8"/>
      <c r="AA16" s="3"/>
    </row>
    <row r="17" spans="1:33" ht="15.75" customHeight="1">
      <c r="M17" s="3"/>
      <c r="N17" s="3"/>
      <c r="O17" s="3"/>
      <c r="U17" s="3"/>
      <c r="V17" s="92"/>
      <c r="W17" s="93"/>
      <c r="X17" s="250"/>
      <c r="Y17" s="250"/>
      <c r="Z17" s="8"/>
      <c r="AA17" s="3"/>
    </row>
    <row r="18" spans="1:33" ht="15.75" customHeight="1">
      <c r="M18" s="3"/>
      <c r="N18" s="3"/>
      <c r="O18" s="3"/>
      <c r="U18" s="3"/>
      <c r="V18" s="92"/>
      <c r="W18" s="93"/>
      <c r="X18" s="250"/>
      <c r="Y18" s="252"/>
      <c r="Z18" s="8"/>
      <c r="AA18" s="3"/>
    </row>
    <row r="19" spans="1:33" ht="15.75" customHeight="1">
      <c r="M19" s="3"/>
      <c r="N19" s="3"/>
      <c r="O19" s="3"/>
      <c r="U19" s="4"/>
      <c r="V19" s="92"/>
      <c r="W19" s="93"/>
      <c r="X19" s="3"/>
      <c r="Y19" s="3"/>
      <c r="Z19" s="3"/>
      <c r="AA19" s="3"/>
    </row>
    <row r="20" spans="1:33" ht="15.75" customHeight="1">
      <c r="M20" s="3"/>
      <c r="N20" s="3"/>
      <c r="O20" s="3"/>
      <c r="P20" s="3"/>
      <c r="Q20" s="248"/>
      <c r="R20" s="251"/>
      <c r="S20" s="248"/>
      <c r="T20" s="335"/>
      <c r="U20" s="4"/>
      <c r="V20" s="92"/>
      <c r="W20" s="93"/>
      <c r="X20" s="3"/>
      <c r="Y20" s="3"/>
      <c r="Z20" s="3"/>
      <c r="AA20" s="3"/>
    </row>
    <row r="21" spans="1:33" ht="15.75" customHeight="1">
      <c r="M21" s="3"/>
      <c r="N21" s="3"/>
      <c r="O21" s="3"/>
      <c r="P21" s="3"/>
      <c r="Q21" s="4"/>
      <c r="R21" s="4"/>
      <c r="S21" s="4"/>
      <c r="T21" s="4"/>
      <c r="U21" s="4"/>
      <c r="V21" s="4"/>
      <c r="W21" s="4"/>
      <c r="X21" s="3"/>
      <c r="Y21" s="3"/>
      <c r="Z21" s="3"/>
      <c r="AA21" s="3"/>
    </row>
    <row r="22" spans="1:33" ht="15.75" customHeight="1">
      <c r="M22" s="3"/>
      <c r="N22" s="3"/>
      <c r="O22" s="3"/>
      <c r="P22" s="3"/>
      <c r="Q22" s="3"/>
      <c r="R22" s="3"/>
      <c r="S22" s="3"/>
      <c r="T22" s="3"/>
      <c r="U22" s="3"/>
      <c r="V22" s="3"/>
      <c r="W22" s="3"/>
      <c r="X22" s="3"/>
      <c r="Y22" s="3"/>
      <c r="Z22" s="3"/>
      <c r="AA22" s="3"/>
      <c r="AB22" s="3"/>
      <c r="AC22" s="3"/>
      <c r="AD22" s="3"/>
      <c r="AE22" s="3"/>
      <c r="AF22" s="3"/>
      <c r="AG22" s="3"/>
    </row>
    <row r="23" spans="1:33" ht="15.75" customHeight="1">
      <c r="M23" s="3"/>
      <c r="N23" s="3"/>
      <c r="O23" s="3"/>
      <c r="Q23" s="3"/>
      <c r="R23" s="3"/>
      <c r="S23" s="3"/>
      <c r="T23" s="3"/>
      <c r="U23" s="3"/>
      <c r="V23" s="3"/>
      <c r="W23" s="3"/>
      <c r="X23" s="3"/>
      <c r="Y23" s="3"/>
      <c r="Z23" s="3"/>
      <c r="AA23" s="3"/>
      <c r="AB23" s="3"/>
      <c r="AC23" s="3"/>
      <c r="AD23" s="3"/>
      <c r="AE23" s="3"/>
      <c r="AF23" s="3"/>
      <c r="AG23" s="3"/>
    </row>
    <row r="24" spans="1:33" ht="15.75" customHeight="1">
      <c r="M24" s="3"/>
      <c r="N24" s="3"/>
      <c r="O24" s="3"/>
      <c r="Q24" s="3"/>
      <c r="R24" s="3"/>
      <c r="S24" s="3"/>
      <c r="T24" s="3"/>
      <c r="U24" s="3"/>
      <c r="V24" s="3"/>
      <c r="W24" s="3"/>
      <c r="X24" s="3"/>
      <c r="Y24" s="3"/>
      <c r="Z24" s="3"/>
      <c r="AA24" s="3"/>
      <c r="AB24" s="3"/>
      <c r="AC24" s="3"/>
      <c r="AD24" s="3"/>
      <c r="AE24" s="3"/>
      <c r="AF24" s="3"/>
      <c r="AG24" s="3"/>
    </row>
    <row r="25" spans="1:33" ht="15.75" customHeight="1">
      <c r="M25" s="3"/>
      <c r="N25" s="3"/>
      <c r="O25" s="3"/>
      <c r="Q25" s="3"/>
      <c r="R25" s="3"/>
      <c r="S25" s="3"/>
      <c r="T25" s="3"/>
      <c r="U25" s="3"/>
      <c r="V25" s="3"/>
      <c r="W25" s="3"/>
      <c r="X25" s="3"/>
      <c r="Y25" s="3"/>
      <c r="Z25" s="3"/>
      <c r="AA25" s="3"/>
      <c r="AB25" s="3"/>
      <c r="AC25" s="3"/>
      <c r="AD25" s="3"/>
      <c r="AE25" s="3"/>
      <c r="AF25" s="3"/>
      <c r="AG25" s="3"/>
    </row>
    <row r="26" spans="1:33" ht="15.75" customHeight="1">
      <c r="M26" s="3"/>
      <c r="N26" s="3"/>
      <c r="O26" s="3"/>
      <c r="Q26" s="3"/>
      <c r="R26" s="3"/>
      <c r="S26" s="3"/>
      <c r="T26" s="3"/>
      <c r="U26" s="3"/>
      <c r="V26" s="3"/>
      <c r="W26" s="3"/>
      <c r="X26" s="3"/>
      <c r="Y26" s="3"/>
      <c r="Z26" s="3"/>
      <c r="AA26" s="3"/>
      <c r="AB26" s="3"/>
      <c r="AC26" s="3"/>
      <c r="AD26" s="3"/>
      <c r="AE26" s="3"/>
      <c r="AF26" s="3"/>
      <c r="AG26" s="3"/>
    </row>
    <row r="27" spans="1:33">
      <c r="M27" s="3"/>
      <c r="N27" s="3"/>
      <c r="O27" s="3"/>
      <c r="Q27" s="3"/>
      <c r="R27" s="3"/>
      <c r="S27" s="3"/>
      <c r="T27" s="3"/>
      <c r="U27" s="3"/>
      <c r="V27" s="3"/>
      <c r="W27" s="3"/>
      <c r="X27" s="3"/>
      <c r="Y27" s="3"/>
      <c r="Z27" s="3"/>
      <c r="AA27" s="3"/>
      <c r="AB27" s="3"/>
      <c r="AC27" s="3"/>
      <c r="AD27" s="3"/>
      <c r="AE27" s="3"/>
      <c r="AF27" s="3"/>
      <c r="AG27" s="3"/>
    </row>
    <row r="28" spans="1:33">
      <c r="M28" s="3"/>
      <c r="N28" s="3"/>
      <c r="O28" s="3"/>
      <c r="Q28" s="3"/>
      <c r="R28" s="3"/>
      <c r="S28" s="3"/>
      <c r="T28" s="3"/>
      <c r="U28" s="3"/>
      <c r="V28" s="3"/>
      <c r="W28" s="3"/>
      <c r="X28" s="3"/>
      <c r="Y28" s="3"/>
      <c r="Z28" s="3"/>
      <c r="AA28" s="3"/>
      <c r="AB28" s="3"/>
      <c r="AC28" s="3"/>
      <c r="AD28" s="3"/>
      <c r="AE28" s="3"/>
      <c r="AF28" s="3"/>
      <c r="AG28" s="3"/>
    </row>
    <row r="29" spans="1:33">
      <c r="A29" s="306" t="s">
        <v>121</v>
      </c>
      <c r="B29" s="307"/>
      <c r="C29" s="307"/>
      <c r="D29" s="307"/>
      <c r="E29" s="307"/>
      <c r="F29" s="307"/>
      <c r="G29" s="307"/>
      <c r="H29" s="307"/>
      <c r="I29" s="307"/>
      <c r="J29" s="307"/>
      <c r="K29" s="307"/>
      <c r="L29" s="307"/>
      <c r="M29" s="3"/>
      <c r="N29" s="3"/>
      <c r="O29" s="3"/>
      <c r="Q29" s="3"/>
      <c r="R29" s="3"/>
      <c r="S29" s="3"/>
      <c r="T29" s="3"/>
      <c r="U29" s="3"/>
      <c r="V29" s="3"/>
      <c r="W29" s="3"/>
      <c r="X29" s="3"/>
      <c r="Y29" s="3"/>
      <c r="Z29" s="3"/>
      <c r="AA29" s="3"/>
      <c r="AB29" s="3"/>
      <c r="AC29" s="3"/>
      <c r="AD29" s="3"/>
      <c r="AE29" s="3"/>
      <c r="AF29" s="3"/>
      <c r="AG29" s="3"/>
    </row>
    <row r="30" spans="1:33" s="347" customFormat="1" ht="30" customHeight="1">
      <c r="A30" s="498" t="s">
        <v>292</v>
      </c>
      <c r="B30" s="498"/>
      <c r="C30" s="498"/>
      <c r="D30" s="498"/>
      <c r="E30" s="498"/>
      <c r="F30" s="498"/>
      <c r="G30" s="498"/>
      <c r="H30" s="498"/>
      <c r="I30" s="498"/>
      <c r="J30" s="498"/>
      <c r="K30" s="498"/>
      <c r="L30" s="498"/>
      <c r="M30" s="3"/>
      <c r="N30" s="3"/>
      <c r="O30" s="3"/>
      <c r="Q30" s="3"/>
      <c r="R30" s="3"/>
      <c r="S30" s="3"/>
      <c r="T30" s="3"/>
      <c r="U30" s="3"/>
      <c r="V30" s="3"/>
      <c r="W30" s="3"/>
      <c r="X30" s="3"/>
      <c r="Y30" s="3"/>
      <c r="Z30" s="3"/>
      <c r="AA30" s="3"/>
      <c r="AB30" s="3"/>
      <c r="AC30" s="3"/>
      <c r="AD30" s="3"/>
      <c r="AE30" s="3"/>
      <c r="AF30" s="3"/>
      <c r="AG30" s="3"/>
    </row>
    <row r="31" spans="1:33" ht="15" customHeight="1">
      <c r="A31" s="504" t="s">
        <v>343</v>
      </c>
      <c r="B31" s="485"/>
      <c r="C31" s="485"/>
      <c r="D31" s="485"/>
      <c r="E31" s="485"/>
      <c r="F31" s="485"/>
      <c r="G31" s="485"/>
      <c r="H31" s="485"/>
      <c r="I31" s="485"/>
      <c r="J31" s="485"/>
      <c r="K31" s="485"/>
      <c r="L31" s="501"/>
      <c r="M31" s="3"/>
      <c r="N31" s="3"/>
      <c r="O31" s="3"/>
      <c r="Q31" s="3"/>
      <c r="R31" s="3"/>
      <c r="S31" s="3"/>
      <c r="T31" s="3"/>
      <c r="U31" s="3"/>
      <c r="V31" s="3"/>
      <c r="W31" s="3"/>
      <c r="X31" s="3"/>
      <c r="Y31" s="3"/>
      <c r="Z31" s="3"/>
      <c r="AA31" s="3"/>
      <c r="AB31" s="3"/>
      <c r="AC31" s="3"/>
      <c r="AD31" s="3"/>
      <c r="AE31" s="3"/>
      <c r="AF31" s="3"/>
      <c r="AG31" s="3"/>
    </row>
    <row r="32" spans="1:33" ht="30.75" customHeight="1">
      <c r="A32" s="484" t="s">
        <v>293</v>
      </c>
      <c r="B32" s="485"/>
      <c r="C32" s="485"/>
      <c r="D32" s="485"/>
      <c r="E32" s="485"/>
      <c r="F32" s="485"/>
      <c r="G32" s="485"/>
      <c r="H32" s="485"/>
      <c r="I32" s="485"/>
      <c r="J32" s="485"/>
      <c r="K32" s="485"/>
      <c r="L32" s="501"/>
      <c r="O32" s="3"/>
      <c r="Q32" s="3"/>
      <c r="R32" s="3"/>
      <c r="S32" s="3"/>
      <c r="T32" s="3"/>
      <c r="U32" s="3"/>
      <c r="V32" s="3"/>
      <c r="W32" s="3"/>
    </row>
    <row r="33" spans="1:33" ht="18.75" customHeight="1">
      <c r="A33" s="500" t="s">
        <v>294</v>
      </c>
      <c r="B33" s="501"/>
      <c r="C33" s="501"/>
      <c r="D33" s="501"/>
      <c r="E33" s="501"/>
      <c r="F33" s="501"/>
      <c r="G33" s="501"/>
      <c r="H33" s="501"/>
      <c r="I33" s="501"/>
      <c r="J33" s="501"/>
      <c r="K33" s="501"/>
      <c r="L33" s="501"/>
      <c r="M33" s="3"/>
      <c r="N33" s="3"/>
      <c r="O33" s="3"/>
      <c r="U33" s="3"/>
      <c r="V33" s="3"/>
      <c r="W33" s="3"/>
      <c r="X33" s="3"/>
      <c r="Y33" s="3"/>
      <c r="Z33" s="3"/>
      <c r="AA33" s="3"/>
      <c r="AB33" s="3"/>
      <c r="AC33" s="3"/>
      <c r="AD33" s="3"/>
      <c r="AE33" s="3"/>
      <c r="AF33" s="3"/>
      <c r="AG33" s="3"/>
    </row>
    <row r="34" spans="1:33">
      <c r="A34" s="500" t="s">
        <v>295</v>
      </c>
      <c r="B34" s="501"/>
      <c r="C34" s="501"/>
      <c r="D34" s="501"/>
      <c r="E34" s="501"/>
      <c r="F34" s="501"/>
      <c r="G34" s="501"/>
      <c r="H34" s="501"/>
      <c r="I34" s="501"/>
      <c r="J34" s="501"/>
      <c r="K34" s="501"/>
      <c r="L34" s="501"/>
      <c r="M34" s="3"/>
      <c r="N34" s="3"/>
      <c r="O34" s="3"/>
      <c r="U34" s="3"/>
      <c r="V34" s="3"/>
      <c r="W34" s="3"/>
      <c r="X34" s="3"/>
      <c r="Y34" s="3"/>
      <c r="Z34" s="3"/>
      <c r="AA34" s="3"/>
      <c r="AB34" s="3"/>
      <c r="AC34" s="3"/>
      <c r="AD34" s="3"/>
      <c r="AE34" s="3"/>
      <c r="AF34" s="3"/>
      <c r="AG34" s="3"/>
    </row>
    <row r="35" spans="1:33" ht="15" customHeight="1">
      <c r="A35" s="499" t="s">
        <v>291</v>
      </c>
      <c r="B35" s="499"/>
      <c r="C35" s="499"/>
      <c r="D35" s="499"/>
      <c r="E35" s="499"/>
      <c r="F35" s="499"/>
      <c r="G35" s="499"/>
      <c r="H35" s="499"/>
      <c r="I35" s="499"/>
      <c r="J35" s="499"/>
      <c r="K35" s="499"/>
      <c r="L35" s="499"/>
      <c r="M35" s="3"/>
      <c r="N35" s="3"/>
      <c r="O35" s="3"/>
      <c r="Q35" s="3"/>
      <c r="R35" s="3"/>
      <c r="S35" s="3"/>
      <c r="T35" s="3"/>
      <c r="U35" s="3"/>
      <c r="V35" s="3"/>
      <c r="W35" s="3"/>
      <c r="X35" s="3"/>
      <c r="Y35" s="3"/>
      <c r="Z35" s="3"/>
      <c r="AA35" s="3"/>
      <c r="AB35" s="3"/>
      <c r="AC35" s="3"/>
      <c r="AD35" s="3"/>
      <c r="AE35" s="3"/>
      <c r="AF35" s="3"/>
      <c r="AG35" s="3"/>
    </row>
    <row r="36" spans="1:33">
      <c r="A36" s="499"/>
      <c r="B36" s="499"/>
      <c r="C36" s="499"/>
      <c r="D36" s="499"/>
      <c r="E36" s="499"/>
      <c r="F36" s="499"/>
      <c r="G36" s="499"/>
      <c r="H36" s="499"/>
      <c r="I36" s="499"/>
      <c r="J36" s="499"/>
      <c r="K36" s="499"/>
      <c r="L36" s="499"/>
    </row>
    <row r="39" spans="1:33" ht="19.5" customHeight="1"/>
    <row r="40" spans="1:33" ht="18" customHeight="1"/>
    <row r="41" spans="1:33" ht="18" customHeight="1"/>
    <row r="42" spans="1:33" ht="18" customHeight="1"/>
    <row r="43" spans="1:33" ht="18" customHeight="1"/>
    <row r="44" spans="1:33" ht="18" customHeight="1"/>
    <row r="45" spans="1:33" ht="18" customHeight="1"/>
    <row r="46" spans="1:33" ht="18" customHeight="1"/>
    <row r="47" spans="1:33" ht="18" customHeight="1">
      <c r="AD47" s="5"/>
      <c r="AE47" s="3"/>
      <c r="AF47" s="3"/>
      <c r="AG47" s="3"/>
    </row>
    <row r="48" spans="1:33" ht="18" customHeight="1"/>
    <row r="49" ht="18" customHeight="1"/>
    <row r="50" ht="18" customHeight="1"/>
    <row r="51" ht="18" customHeight="1"/>
    <row r="52" ht="18" customHeight="1"/>
    <row r="53" ht="18" customHeight="1"/>
    <row r="54" ht="18" customHeight="1"/>
  </sheetData>
  <customSheetViews>
    <customSheetView guid="{37EBF6B8-25A0-4EFC-9608-366FD1E6584D}" showGridLines="0">
      <pageMargins left="0.70866141732283472" right="0.70866141732283472" top="0.74803149606299213" bottom="0.74803149606299213" header="0.31496062992125984" footer="0.31496062992125984"/>
      <pageSetup paperSize="9" scale="94" orientation="landscape" horizontalDpi="90" verticalDpi="90" r:id="rId1"/>
    </customSheetView>
  </customSheetViews>
  <mergeCells count="7">
    <mergeCell ref="A30:L30"/>
    <mergeCell ref="A35:L36"/>
    <mergeCell ref="A34:L34"/>
    <mergeCell ref="A2:L2"/>
    <mergeCell ref="A33:L33"/>
    <mergeCell ref="A31:L31"/>
    <mergeCell ref="A32:L32"/>
  </mergeCells>
  <pageMargins left="0.70866141732283472" right="0.70866141732283472" top="0.74803149606299213" bottom="0.74803149606299213" header="0.31496062992125984" footer="0.31496062992125984"/>
  <pageSetup paperSize="9" scale="94" orientation="landscape" r:id="rId2"/>
  <drawing r:id="rId3"/>
</worksheet>
</file>

<file path=xl/worksheets/sheet40.xml><?xml version="1.0" encoding="utf-8"?>
<worksheet xmlns="http://schemas.openxmlformats.org/spreadsheetml/2006/main" xmlns:r="http://schemas.openxmlformats.org/officeDocument/2006/relationships">
  <sheetPr codeName="Sheet21"/>
  <dimension ref="A1:Z44"/>
  <sheetViews>
    <sheetView showGridLines="0" zoomScaleNormal="100" workbookViewId="0">
      <selection activeCell="A27" sqref="A27:M28"/>
    </sheetView>
  </sheetViews>
  <sheetFormatPr defaultRowHeight="15"/>
  <cols>
    <col min="9" max="9" width="7.140625" customWidth="1"/>
    <col min="10" max="10" width="17.42578125" customWidth="1"/>
    <col min="14" max="18" width="11.7109375" customWidth="1"/>
    <col min="19" max="19" width="20.5703125" customWidth="1"/>
  </cols>
  <sheetData>
    <row r="1" spans="1:26" s="344" customFormat="1"/>
    <row r="2" spans="1:26" ht="36.75" customHeight="1">
      <c r="A2" s="528" t="s">
        <v>252</v>
      </c>
      <c r="B2" s="528"/>
      <c r="C2" s="528"/>
      <c r="D2" s="528"/>
      <c r="E2" s="528"/>
      <c r="F2" s="528"/>
      <c r="G2" s="528"/>
      <c r="H2" s="528"/>
      <c r="I2" s="528"/>
      <c r="J2" s="528"/>
      <c r="K2" s="528"/>
      <c r="L2" s="528"/>
      <c r="M2" s="528"/>
      <c r="O2" s="3"/>
      <c r="P2" s="3"/>
      <c r="Q2" s="3"/>
      <c r="R2" s="3"/>
      <c r="S2" s="128"/>
      <c r="T2" s="608"/>
      <c r="U2" s="608"/>
      <c r="V2" s="608"/>
      <c r="W2" s="608"/>
      <c r="X2" s="608"/>
      <c r="Y2" s="608"/>
      <c r="Z2" s="3"/>
    </row>
    <row r="4" spans="1:26" ht="15.75" customHeight="1">
      <c r="O4" s="3"/>
      <c r="P4" s="3"/>
      <c r="Q4" s="3"/>
      <c r="R4" s="3"/>
      <c r="S4" s="128"/>
      <c r="T4" s="608"/>
      <c r="U4" s="608"/>
      <c r="V4" s="608"/>
      <c r="W4" s="608"/>
      <c r="X4" s="608"/>
      <c r="Y4" s="608"/>
      <c r="Z4" s="3"/>
    </row>
    <row r="5" spans="1:26" ht="15" customHeight="1">
      <c r="O5" s="3"/>
      <c r="P5" s="3"/>
      <c r="Q5" s="3"/>
      <c r="R5" s="3"/>
      <c r="S5" s="128"/>
      <c r="T5" s="192"/>
      <c r="U5" s="192"/>
      <c r="V5" s="192"/>
      <c r="W5" s="192"/>
      <c r="X5" s="192"/>
      <c r="Y5" s="192"/>
      <c r="Z5" s="3"/>
    </row>
    <row r="6" spans="1:26">
      <c r="O6" s="3"/>
      <c r="P6" s="3"/>
      <c r="Q6" s="3"/>
      <c r="R6" s="3"/>
      <c r="S6" s="193"/>
      <c r="T6" s="194"/>
      <c r="U6" s="195"/>
      <c r="V6" s="194"/>
      <c r="W6" s="195"/>
      <c r="X6" s="194"/>
      <c r="Y6" s="196"/>
      <c r="Z6" s="3"/>
    </row>
    <row r="7" spans="1:26" ht="24" customHeight="1">
      <c r="O7" s="3"/>
      <c r="P7" s="3"/>
      <c r="Q7" s="3"/>
      <c r="R7" s="3"/>
      <c r="S7" s="193"/>
      <c r="T7" s="194"/>
      <c r="U7" s="195"/>
      <c r="V7" s="194"/>
      <c r="W7" s="195"/>
      <c r="X7" s="194"/>
      <c r="Y7" s="196"/>
      <c r="Z7" s="3"/>
    </row>
    <row r="8" spans="1:26" ht="24" customHeight="1">
      <c r="O8" s="3"/>
      <c r="P8" s="3"/>
      <c r="Q8" s="3"/>
      <c r="R8" s="3"/>
      <c r="S8" s="193"/>
      <c r="T8" s="194"/>
      <c r="U8" s="195"/>
      <c r="V8" s="194"/>
      <c r="W8" s="195"/>
      <c r="X8" s="194"/>
      <c r="Y8" s="196"/>
      <c r="Z8" s="3"/>
    </row>
    <row r="9" spans="1:26" ht="24" customHeight="1">
      <c r="O9" s="3"/>
      <c r="P9" s="3"/>
      <c r="Q9" s="3"/>
      <c r="R9" s="3"/>
      <c r="S9" s="193"/>
      <c r="T9" s="194"/>
      <c r="U9" s="195"/>
      <c r="V9" s="194"/>
      <c r="W9" s="195"/>
      <c r="X9" s="194"/>
      <c r="Y9" s="196"/>
      <c r="Z9" s="3"/>
    </row>
    <row r="10" spans="1:26" ht="24" customHeight="1">
      <c r="O10" s="3"/>
      <c r="P10" s="3"/>
      <c r="Q10" s="3"/>
      <c r="R10" s="3"/>
      <c r="S10" s="193"/>
      <c r="T10" s="194"/>
      <c r="U10" s="195"/>
      <c r="V10" s="194"/>
      <c r="W10" s="195"/>
      <c r="X10" s="194"/>
      <c r="Y10" s="196"/>
      <c r="Z10" s="3"/>
    </row>
    <row r="11" spans="1:26" ht="24" customHeight="1">
      <c r="O11" s="3"/>
      <c r="P11" s="3"/>
      <c r="Q11" s="3"/>
      <c r="R11" s="3"/>
      <c r="S11" s="193"/>
      <c r="T11" s="194"/>
      <c r="U11" s="195"/>
      <c r="V11" s="194"/>
      <c r="W11" s="195"/>
      <c r="X11" s="194"/>
      <c r="Y11" s="196"/>
      <c r="Z11" s="3"/>
    </row>
    <row r="12" spans="1:26" ht="24" customHeight="1">
      <c r="O12" s="3"/>
      <c r="P12" s="3"/>
      <c r="Q12" s="3"/>
      <c r="R12" s="3"/>
      <c r="S12" s="193"/>
      <c r="T12" s="194"/>
      <c r="U12" s="195"/>
      <c r="V12" s="194"/>
      <c r="W12" s="195"/>
      <c r="X12" s="194"/>
      <c r="Y12" s="196"/>
      <c r="Z12" s="3"/>
    </row>
    <row r="13" spans="1:26" ht="24" customHeight="1">
      <c r="O13" s="3"/>
      <c r="P13" s="3"/>
      <c r="Q13" s="3"/>
      <c r="R13" s="3"/>
      <c r="S13" s="193"/>
      <c r="T13" s="194"/>
      <c r="U13" s="195"/>
      <c r="V13" s="194"/>
      <c r="W13" s="195"/>
      <c r="X13" s="194"/>
      <c r="Y13" s="196"/>
      <c r="Z13" s="3"/>
    </row>
    <row r="14" spans="1:26" ht="24" customHeight="1">
      <c r="O14" s="3"/>
      <c r="P14" s="3"/>
      <c r="Q14" s="3"/>
      <c r="R14" s="3"/>
      <c r="S14" s="193"/>
      <c r="T14" s="194"/>
      <c r="U14" s="195"/>
      <c r="V14" s="194"/>
      <c r="W14" s="195"/>
      <c r="X14" s="194"/>
      <c r="Y14" s="196"/>
      <c r="Z14" s="3"/>
    </row>
    <row r="15" spans="1:26" ht="24" customHeight="1">
      <c r="O15" s="3"/>
      <c r="P15" s="3"/>
      <c r="Q15" s="3"/>
      <c r="R15" s="3"/>
      <c r="S15" s="193"/>
      <c r="T15" s="194"/>
      <c r="U15" s="195"/>
      <c r="V15" s="194"/>
      <c r="W15" s="195"/>
      <c r="X15" s="194"/>
      <c r="Y15" s="196"/>
      <c r="Z15" s="3"/>
    </row>
    <row r="16" spans="1:26" ht="24" customHeight="1">
      <c r="O16" s="3"/>
      <c r="P16" s="3"/>
      <c r="Q16" s="3"/>
      <c r="R16" s="3"/>
      <c r="S16" s="193"/>
      <c r="T16" s="194"/>
      <c r="U16" s="195"/>
      <c r="V16" s="194"/>
      <c r="W16" s="195"/>
      <c r="X16" s="194"/>
      <c r="Y16" s="196"/>
      <c r="Z16" s="3"/>
    </row>
    <row r="17" spans="1:26" ht="24" customHeight="1">
      <c r="O17" s="3"/>
      <c r="P17" s="3"/>
      <c r="Q17" s="3"/>
      <c r="R17" s="3"/>
      <c r="S17" s="193"/>
      <c r="T17" s="194"/>
      <c r="U17" s="195"/>
      <c r="V17" s="194"/>
      <c r="W17" s="195"/>
      <c r="X17" s="194"/>
      <c r="Y17" s="196"/>
      <c r="Z17" s="3"/>
    </row>
    <row r="18" spans="1:26" ht="24" customHeight="1">
      <c r="O18" s="3"/>
      <c r="P18" s="3"/>
      <c r="Q18" s="3"/>
      <c r="R18" s="3"/>
      <c r="S18" s="193"/>
      <c r="T18" s="194"/>
      <c r="U18" s="195"/>
      <c r="V18" s="194"/>
      <c r="W18" s="195"/>
      <c r="X18" s="194"/>
      <c r="Y18" s="196"/>
      <c r="Z18" s="3"/>
    </row>
    <row r="19" spans="1:26">
      <c r="O19" s="3"/>
      <c r="P19" s="3"/>
      <c r="Q19" s="3"/>
      <c r="R19" s="3"/>
      <c r="S19" s="193"/>
      <c r="T19" s="194"/>
      <c r="U19" s="195"/>
      <c r="V19" s="194"/>
      <c r="W19" s="195"/>
      <c r="X19" s="194"/>
      <c r="Y19" s="196"/>
      <c r="Z19" s="3"/>
    </row>
    <row r="20" spans="1:26">
      <c r="O20" s="3"/>
      <c r="P20" s="3"/>
      <c r="Q20" s="3"/>
      <c r="R20" s="3"/>
      <c r="S20" s="3"/>
      <c r="T20" s="3"/>
      <c r="U20" s="3"/>
      <c r="V20" s="3"/>
      <c r="W20" s="3"/>
      <c r="X20" s="3"/>
      <c r="Y20" s="3"/>
      <c r="Z20" s="3"/>
    </row>
    <row r="21" spans="1:26">
      <c r="O21" s="3"/>
      <c r="P21" s="3"/>
      <c r="Q21" s="3"/>
      <c r="R21" s="3"/>
      <c r="S21" s="3"/>
      <c r="T21" s="3"/>
      <c r="U21" s="3"/>
      <c r="V21" s="3"/>
      <c r="W21" s="3"/>
      <c r="X21" s="3"/>
      <c r="Y21" s="3"/>
      <c r="Z21" s="3"/>
    </row>
    <row r="22" spans="1:26">
      <c r="O22" s="3"/>
      <c r="P22" s="3"/>
      <c r="Q22" s="3"/>
      <c r="R22" s="3"/>
      <c r="S22" s="3"/>
      <c r="T22" s="3"/>
      <c r="U22" s="3"/>
      <c r="V22" s="3"/>
      <c r="W22" s="3"/>
      <c r="X22" s="3"/>
      <c r="Y22" s="3"/>
      <c r="Z22" s="3"/>
    </row>
    <row r="23" spans="1:26">
      <c r="O23" s="3"/>
      <c r="P23" s="3"/>
      <c r="Q23" s="3"/>
      <c r="R23" s="3"/>
      <c r="S23" s="3"/>
      <c r="T23" s="3"/>
      <c r="U23" s="3"/>
      <c r="V23" s="3"/>
      <c r="W23" s="3"/>
      <c r="X23" s="3"/>
      <c r="Y23" s="3"/>
      <c r="Z23" s="3"/>
    </row>
    <row r="24" spans="1:26">
      <c r="O24" s="3"/>
      <c r="P24" s="3"/>
      <c r="Q24" s="3"/>
      <c r="R24" s="3"/>
      <c r="S24" s="3"/>
      <c r="T24" s="3"/>
      <c r="U24" s="3"/>
      <c r="V24" s="3"/>
      <c r="W24" s="3"/>
      <c r="X24" s="3"/>
      <c r="Y24" s="3"/>
      <c r="Z24" s="3"/>
    </row>
    <row r="25" spans="1:26">
      <c r="O25" s="3"/>
      <c r="P25" s="3"/>
      <c r="Q25" s="3"/>
      <c r="R25" s="3"/>
      <c r="S25" s="3"/>
      <c r="T25" s="3"/>
      <c r="U25" s="3"/>
      <c r="V25" s="3"/>
      <c r="W25" s="3"/>
      <c r="X25" s="3"/>
      <c r="Y25" s="3"/>
      <c r="Z25" s="3"/>
    </row>
    <row r="26" spans="1:26">
      <c r="O26" s="3"/>
      <c r="P26" s="3"/>
      <c r="Q26" s="3"/>
      <c r="R26" s="3"/>
      <c r="S26" s="3"/>
      <c r="T26" s="3"/>
      <c r="U26" s="3"/>
      <c r="V26" s="3"/>
      <c r="W26" s="3"/>
      <c r="X26" s="3"/>
      <c r="Y26" s="3"/>
      <c r="Z26" s="3"/>
    </row>
    <row r="27" spans="1:26">
      <c r="A27" s="306" t="s">
        <v>121</v>
      </c>
      <c r="B27" s="307"/>
      <c r="C27" s="307"/>
      <c r="D27" s="307"/>
      <c r="E27" s="307"/>
      <c r="F27" s="307"/>
      <c r="G27" s="307"/>
      <c r="H27" s="307"/>
      <c r="I27" s="307"/>
      <c r="J27" s="307"/>
      <c r="K27" s="307"/>
      <c r="L27" s="307"/>
      <c r="M27" s="307"/>
      <c r="O27" s="3"/>
      <c r="P27" s="3"/>
      <c r="Q27" s="3"/>
      <c r="R27" s="3"/>
      <c r="S27" s="3"/>
      <c r="T27" s="3"/>
      <c r="U27" s="3"/>
      <c r="V27" s="3"/>
      <c r="W27" s="3"/>
      <c r="X27" s="3"/>
      <c r="Y27" s="3"/>
      <c r="Z27" s="3"/>
    </row>
    <row r="28" spans="1:26" ht="31.5" customHeight="1">
      <c r="A28" s="607" t="s">
        <v>251</v>
      </c>
      <c r="B28" s="607"/>
      <c r="C28" s="607"/>
      <c r="D28" s="607"/>
      <c r="E28" s="607"/>
      <c r="F28" s="607"/>
      <c r="G28" s="607"/>
      <c r="H28" s="607"/>
      <c r="I28" s="607"/>
      <c r="J28" s="607"/>
      <c r="K28" s="607"/>
      <c r="L28" s="607"/>
      <c r="M28" s="607"/>
      <c r="O28" s="3"/>
      <c r="P28" s="3"/>
      <c r="Q28" s="3"/>
      <c r="R28" s="3"/>
      <c r="S28" s="3"/>
      <c r="T28" s="3"/>
      <c r="U28" s="3"/>
      <c r="V28" s="3"/>
      <c r="W28" s="3"/>
      <c r="X28" s="3"/>
      <c r="Y28" s="3"/>
      <c r="Z28" s="197"/>
    </row>
    <row r="29" spans="1:26">
      <c r="A29" s="606" t="s">
        <v>338</v>
      </c>
      <c r="B29" s="606"/>
      <c r="C29" s="606"/>
      <c r="D29" s="606"/>
      <c r="E29" s="606"/>
      <c r="F29" s="606"/>
      <c r="G29" s="606"/>
      <c r="H29" s="606"/>
      <c r="I29" s="606"/>
      <c r="J29" s="606"/>
      <c r="K29" s="606"/>
      <c r="L29" s="606"/>
      <c r="M29" s="606"/>
      <c r="Z29" s="127"/>
    </row>
    <row r="30" spans="1:26">
      <c r="Z30" s="127"/>
    </row>
    <row r="31" spans="1:26">
      <c r="Z31" s="127"/>
    </row>
    <row r="32" spans="1:26">
      <c r="Z32" s="127"/>
    </row>
    <row r="33" spans="26:26">
      <c r="Z33" s="127"/>
    </row>
    <row r="34" spans="26:26">
      <c r="Z34" s="127"/>
    </row>
    <row r="35" spans="26:26">
      <c r="Z35" s="127"/>
    </row>
    <row r="36" spans="26:26">
      <c r="Z36" s="127"/>
    </row>
    <row r="37" spans="26:26">
      <c r="Z37" s="127"/>
    </row>
    <row r="38" spans="26:26">
      <c r="Z38" s="127"/>
    </row>
    <row r="39" spans="26:26">
      <c r="Z39" s="127"/>
    </row>
    <row r="40" spans="26:26">
      <c r="Z40" s="127"/>
    </row>
    <row r="41" spans="26:26">
      <c r="Z41" s="127"/>
    </row>
    <row r="42" spans="26:26">
      <c r="Z42" s="127"/>
    </row>
    <row r="43" spans="26:26">
      <c r="Z43" s="127"/>
    </row>
    <row r="44" spans="26:26">
      <c r="Z44" s="127"/>
    </row>
  </sheetData>
  <customSheetViews>
    <customSheetView guid="{37EBF6B8-25A0-4EFC-9608-366FD1E6584D}" showGridLines="0">
      <selection activeCell="O12" sqref="O12"/>
      <pageMargins left="0.70866141732283472" right="0.70866141732283472" top="0.74803149606299213" bottom="0.74803149606299213" header="0.31496062992125984" footer="0.31496062992125984"/>
      <pageSetup paperSize="9" scale="95" orientation="landscape" r:id="rId1"/>
    </customSheetView>
  </customSheetViews>
  <mergeCells count="7">
    <mergeCell ref="A29:M29"/>
    <mergeCell ref="A28:M28"/>
    <mergeCell ref="A2:M2"/>
    <mergeCell ref="T2:Y2"/>
    <mergeCell ref="T4:U4"/>
    <mergeCell ref="V4:W4"/>
    <mergeCell ref="X4:Y4"/>
  </mergeCells>
  <pageMargins left="0.70866141732283472" right="0.70866141732283472" top="0.74803149606299213" bottom="0.74803149606299213" header="0.31496062992125984" footer="0.31496062992125984"/>
  <pageSetup paperSize="9" scale="91" orientation="landscape" r:id="rId2"/>
  <drawing r:id="rId3"/>
</worksheet>
</file>

<file path=xl/worksheets/sheet41.xml><?xml version="1.0" encoding="utf-8"?>
<worksheet xmlns="http://schemas.openxmlformats.org/spreadsheetml/2006/main" xmlns:r="http://schemas.openxmlformats.org/officeDocument/2006/relationships">
  <sheetPr codeName="Sheet22"/>
  <dimension ref="A2:H21"/>
  <sheetViews>
    <sheetView showGridLines="0" workbookViewId="0">
      <selection activeCell="H34" sqref="H34"/>
    </sheetView>
  </sheetViews>
  <sheetFormatPr defaultRowHeight="15"/>
  <cols>
    <col min="1" max="1" width="27.85546875" customWidth="1"/>
    <col min="2" max="7" width="8.42578125" customWidth="1"/>
  </cols>
  <sheetData>
    <row r="2" spans="1:8" ht="31.5" customHeight="1">
      <c r="A2" s="483" t="s">
        <v>287</v>
      </c>
      <c r="B2" s="483"/>
      <c r="C2" s="483"/>
      <c r="D2" s="483"/>
      <c r="E2" s="483"/>
      <c r="F2" s="483"/>
      <c r="G2" s="483"/>
      <c r="H2" s="483"/>
    </row>
    <row r="4" spans="1:8" ht="16.5" customHeight="1">
      <c r="A4" s="130"/>
      <c r="B4" s="609" t="s">
        <v>0</v>
      </c>
      <c r="C4" s="610"/>
      <c r="D4" s="610"/>
      <c r="E4" s="610"/>
      <c r="F4" s="610"/>
      <c r="G4" s="611"/>
      <c r="H4" s="129"/>
    </row>
    <row r="5" spans="1:8" ht="27" customHeight="1">
      <c r="A5" s="185" t="s">
        <v>118</v>
      </c>
      <c r="B5" s="612" t="s">
        <v>1</v>
      </c>
      <c r="C5" s="613"/>
      <c r="D5" s="614" t="s">
        <v>2</v>
      </c>
      <c r="E5" s="613"/>
      <c r="F5" s="614" t="s">
        <v>27</v>
      </c>
      <c r="G5" s="615"/>
      <c r="H5" s="129"/>
    </row>
    <row r="6" spans="1:8" ht="15" customHeight="1">
      <c r="A6" s="290" t="s">
        <v>337</v>
      </c>
      <c r="B6" s="293">
        <v>3</v>
      </c>
      <c r="C6" s="294">
        <f t="shared" ref="C6:C17" si="0">(B6/F6)</f>
        <v>0.33333333333333331</v>
      </c>
      <c r="D6" s="296">
        <v>6</v>
      </c>
      <c r="E6" s="294">
        <f t="shared" ref="E6:E17" si="1">(D6/F6)</f>
        <v>0.66666666666666663</v>
      </c>
      <c r="F6" s="296">
        <v>9</v>
      </c>
      <c r="G6" s="297">
        <f>SUM(C6,E6)</f>
        <v>1</v>
      </c>
      <c r="H6" s="129"/>
    </row>
    <row r="7" spans="1:8">
      <c r="A7" s="290" t="s">
        <v>241</v>
      </c>
      <c r="B7" s="293">
        <v>22</v>
      </c>
      <c r="C7" s="294">
        <f t="shared" si="0"/>
        <v>0.39285714285714285</v>
      </c>
      <c r="D7" s="296">
        <v>34</v>
      </c>
      <c r="E7" s="294">
        <f t="shared" si="1"/>
        <v>0.6071428571428571</v>
      </c>
      <c r="F7" s="296">
        <v>56</v>
      </c>
      <c r="G7" s="297">
        <f>SUM(C7,E7)</f>
        <v>1</v>
      </c>
      <c r="H7" s="129"/>
    </row>
    <row r="8" spans="1:8">
      <c r="A8" s="290" t="s">
        <v>242</v>
      </c>
      <c r="B8" s="293">
        <v>36</v>
      </c>
      <c r="C8" s="294">
        <f t="shared" si="0"/>
        <v>0.3</v>
      </c>
      <c r="D8" s="296">
        <v>84</v>
      </c>
      <c r="E8" s="294">
        <f t="shared" si="1"/>
        <v>0.7</v>
      </c>
      <c r="F8" s="296">
        <v>120</v>
      </c>
      <c r="G8" s="297">
        <f t="shared" ref="G8:G17" si="2">SUM(C8,E8)</f>
        <v>1</v>
      </c>
      <c r="H8" s="129"/>
    </row>
    <row r="9" spans="1:8">
      <c r="A9" s="290" t="s">
        <v>243</v>
      </c>
      <c r="B9" s="293">
        <v>76</v>
      </c>
      <c r="C9" s="294">
        <f t="shared" si="0"/>
        <v>0.32067510548523209</v>
      </c>
      <c r="D9" s="296">
        <v>161</v>
      </c>
      <c r="E9" s="294">
        <f t="shared" si="1"/>
        <v>0.67932489451476796</v>
      </c>
      <c r="F9" s="296">
        <v>237</v>
      </c>
      <c r="G9" s="297">
        <f t="shared" si="2"/>
        <v>1</v>
      </c>
      <c r="H9" s="129"/>
    </row>
    <row r="10" spans="1:8">
      <c r="A10" s="290" t="s">
        <v>334</v>
      </c>
      <c r="B10" s="293">
        <v>136</v>
      </c>
      <c r="C10" s="294">
        <f t="shared" si="0"/>
        <v>0.34517766497461927</v>
      </c>
      <c r="D10" s="296">
        <v>258</v>
      </c>
      <c r="E10" s="294">
        <f t="shared" si="1"/>
        <v>0.65482233502538068</v>
      </c>
      <c r="F10" s="296">
        <v>394</v>
      </c>
      <c r="G10" s="297">
        <f t="shared" si="2"/>
        <v>1</v>
      </c>
      <c r="H10" s="129"/>
    </row>
    <row r="11" spans="1:8">
      <c r="A11" s="290" t="s">
        <v>245</v>
      </c>
      <c r="B11" s="293">
        <v>162</v>
      </c>
      <c r="C11" s="294">
        <f t="shared" si="0"/>
        <v>0.30623818525519847</v>
      </c>
      <c r="D11" s="296">
        <v>367</v>
      </c>
      <c r="E11" s="294">
        <f t="shared" si="1"/>
        <v>0.69376181474480147</v>
      </c>
      <c r="F11" s="296">
        <v>529</v>
      </c>
      <c r="G11" s="297">
        <f t="shared" si="2"/>
        <v>1</v>
      </c>
      <c r="H11" s="129"/>
    </row>
    <row r="12" spans="1:8">
      <c r="A12" s="290" t="s">
        <v>246</v>
      </c>
      <c r="B12" s="293">
        <v>158</v>
      </c>
      <c r="C12" s="294">
        <f t="shared" si="0"/>
        <v>0.28113879003558717</v>
      </c>
      <c r="D12" s="296">
        <v>404</v>
      </c>
      <c r="E12" s="294">
        <f t="shared" si="1"/>
        <v>0.71886120996441283</v>
      </c>
      <c r="F12" s="296">
        <v>562</v>
      </c>
      <c r="G12" s="297">
        <f t="shared" si="2"/>
        <v>1</v>
      </c>
      <c r="H12" s="129"/>
    </row>
    <row r="13" spans="1:8">
      <c r="A13" s="290" t="s">
        <v>247</v>
      </c>
      <c r="B13" s="293">
        <v>169</v>
      </c>
      <c r="C13" s="294">
        <f t="shared" si="0"/>
        <v>0.30895795246800734</v>
      </c>
      <c r="D13" s="296">
        <v>378</v>
      </c>
      <c r="E13" s="294">
        <f t="shared" si="1"/>
        <v>0.69104204753199272</v>
      </c>
      <c r="F13" s="296">
        <v>547</v>
      </c>
      <c r="G13" s="297">
        <f t="shared" si="2"/>
        <v>1</v>
      </c>
      <c r="H13" s="129"/>
    </row>
    <row r="14" spans="1:8">
      <c r="A14" s="290" t="s">
        <v>248</v>
      </c>
      <c r="B14" s="293">
        <v>130</v>
      </c>
      <c r="C14" s="294">
        <f t="shared" si="0"/>
        <v>0.2988505747126437</v>
      </c>
      <c r="D14" s="296">
        <v>305</v>
      </c>
      <c r="E14" s="294">
        <f t="shared" si="1"/>
        <v>0.70114942528735635</v>
      </c>
      <c r="F14" s="296">
        <v>435</v>
      </c>
      <c r="G14" s="297">
        <f t="shared" si="2"/>
        <v>1</v>
      </c>
      <c r="H14" s="129"/>
    </row>
    <row r="15" spans="1:8">
      <c r="A15" s="290" t="s">
        <v>335</v>
      </c>
      <c r="B15" s="293">
        <v>81</v>
      </c>
      <c r="C15" s="294">
        <f t="shared" si="0"/>
        <v>0.27835051546391754</v>
      </c>
      <c r="D15" s="296">
        <v>210</v>
      </c>
      <c r="E15" s="294">
        <f t="shared" si="1"/>
        <v>0.72164948453608246</v>
      </c>
      <c r="F15" s="296">
        <v>291</v>
      </c>
      <c r="G15" s="297">
        <f t="shared" si="2"/>
        <v>1</v>
      </c>
      <c r="H15" s="129"/>
    </row>
    <row r="16" spans="1:8">
      <c r="A16" s="290" t="s">
        <v>250</v>
      </c>
      <c r="B16" s="293">
        <v>13</v>
      </c>
      <c r="C16" s="294">
        <f t="shared" si="0"/>
        <v>0.23636363636363636</v>
      </c>
      <c r="D16" s="296">
        <v>42</v>
      </c>
      <c r="E16" s="294">
        <f t="shared" si="1"/>
        <v>0.76363636363636367</v>
      </c>
      <c r="F16" s="296">
        <v>55</v>
      </c>
      <c r="G16" s="297">
        <f t="shared" si="2"/>
        <v>1</v>
      </c>
      <c r="H16" s="129"/>
    </row>
    <row r="17" spans="1:8">
      <c r="A17" s="184" t="s">
        <v>336</v>
      </c>
      <c r="B17" s="292">
        <f>SUM(B6:B16)</f>
        <v>986</v>
      </c>
      <c r="C17" s="295">
        <f t="shared" si="0"/>
        <v>0.30479134466769708</v>
      </c>
      <c r="D17" s="296">
        <f>SUM(D6:D16)</f>
        <v>2249</v>
      </c>
      <c r="E17" s="291">
        <f t="shared" si="1"/>
        <v>0.69520865533230292</v>
      </c>
      <c r="F17" s="292">
        <f>SUM(F6:F16)</f>
        <v>3235</v>
      </c>
      <c r="G17" s="297">
        <f t="shared" si="2"/>
        <v>1</v>
      </c>
      <c r="H17" s="129"/>
    </row>
    <row r="20" spans="1:8" s="224" customFormat="1">
      <c r="A20" s="289" t="s">
        <v>155</v>
      </c>
    </row>
    <row r="21" spans="1:8">
      <c r="A21" s="275" t="s">
        <v>150</v>
      </c>
    </row>
  </sheetData>
  <customSheetViews>
    <customSheetView guid="{37EBF6B8-25A0-4EFC-9608-366FD1E6584D}" showGridLines="0">
      <selection activeCell="N13" sqref="N13"/>
      <pageMargins left="0.7" right="0.7" top="0.75" bottom="0.75" header="0.3" footer="0.3"/>
    </customSheetView>
  </customSheetViews>
  <mergeCells count="5">
    <mergeCell ref="A2:H2"/>
    <mergeCell ref="B4:G4"/>
    <mergeCell ref="B5:C5"/>
    <mergeCell ref="D5:E5"/>
    <mergeCell ref="F5:G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sheetPr codeName="Sheet32"/>
  <dimension ref="A2:M20"/>
  <sheetViews>
    <sheetView showGridLines="0" workbookViewId="0">
      <selection activeCell="B26" sqref="B26"/>
    </sheetView>
  </sheetViews>
  <sheetFormatPr defaultRowHeight="15"/>
  <cols>
    <col min="1" max="1" width="27.85546875" style="347" customWidth="1"/>
    <col min="2" max="4" width="11.85546875" style="347" customWidth="1"/>
    <col min="5" max="7" width="8.42578125" style="347" customWidth="1"/>
    <col min="8" max="16384" width="9.140625" style="347"/>
  </cols>
  <sheetData>
    <row r="2" spans="1:8" ht="31.5" customHeight="1">
      <c r="A2" s="483" t="s">
        <v>340</v>
      </c>
      <c r="B2" s="483"/>
      <c r="C2" s="483"/>
      <c r="D2" s="483"/>
      <c r="E2" s="483"/>
      <c r="F2" s="483"/>
      <c r="G2" s="483"/>
      <c r="H2" s="483"/>
    </row>
    <row r="4" spans="1:8" ht="16.5" customHeight="1">
      <c r="A4" s="130"/>
      <c r="B4" s="616" t="s">
        <v>0</v>
      </c>
      <c r="C4" s="617"/>
      <c r="D4" s="129"/>
    </row>
    <row r="5" spans="1:8" ht="27" customHeight="1">
      <c r="A5" s="185" t="s">
        <v>339</v>
      </c>
      <c r="B5" s="468" t="s">
        <v>1</v>
      </c>
      <c r="C5" s="468" t="s">
        <v>2</v>
      </c>
      <c r="D5" s="129"/>
    </row>
    <row r="6" spans="1:8" ht="15" customHeight="1">
      <c r="A6" s="290" t="s">
        <v>337</v>
      </c>
      <c r="B6" s="293" t="s">
        <v>290</v>
      </c>
      <c r="C6" s="296">
        <v>6</v>
      </c>
      <c r="D6" s="129"/>
    </row>
    <row r="7" spans="1:8">
      <c r="A7" s="290" t="s">
        <v>241</v>
      </c>
      <c r="B7" s="293">
        <v>22</v>
      </c>
      <c r="C7" s="296">
        <v>34</v>
      </c>
      <c r="D7" s="129"/>
    </row>
    <row r="8" spans="1:8">
      <c r="A8" s="290" t="s">
        <v>242</v>
      </c>
      <c r="B8" s="293">
        <v>36</v>
      </c>
      <c r="C8" s="296">
        <v>84</v>
      </c>
      <c r="D8" s="129"/>
    </row>
    <row r="9" spans="1:8">
      <c r="A9" s="290" t="s">
        <v>243</v>
      </c>
      <c r="B9" s="293">
        <v>76</v>
      </c>
      <c r="C9" s="296">
        <v>161</v>
      </c>
      <c r="D9" s="129"/>
    </row>
    <row r="10" spans="1:8">
      <c r="A10" s="290" t="s">
        <v>244</v>
      </c>
      <c r="B10" s="293">
        <v>136</v>
      </c>
      <c r="C10" s="296">
        <v>258</v>
      </c>
      <c r="D10" s="129"/>
    </row>
    <row r="11" spans="1:8">
      <c r="A11" s="290" t="s">
        <v>245</v>
      </c>
      <c r="B11" s="293">
        <v>162</v>
      </c>
      <c r="C11" s="296">
        <v>367</v>
      </c>
      <c r="D11" s="129"/>
    </row>
    <row r="12" spans="1:8">
      <c r="A12" s="290" t="s">
        <v>246</v>
      </c>
      <c r="B12" s="293">
        <v>158</v>
      </c>
      <c r="C12" s="296">
        <v>404</v>
      </c>
      <c r="D12" s="129"/>
    </row>
    <row r="13" spans="1:8">
      <c r="A13" s="290" t="s">
        <v>247</v>
      </c>
      <c r="B13" s="293">
        <v>169</v>
      </c>
      <c r="C13" s="296">
        <v>378</v>
      </c>
      <c r="D13" s="129"/>
    </row>
    <row r="14" spans="1:8">
      <c r="A14" s="290" t="s">
        <v>248</v>
      </c>
      <c r="B14" s="293">
        <v>130</v>
      </c>
      <c r="C14" s="296">
        <v>305</v>
      </c>
      <c r="D14" s="129"/>
    </row>
    <row r="15" spans="1:8">
      <c r="A15" s="290" t="s">
        <v>249</v>
      </c>
      <c r="B15" s="293">
        <v>81</v>
      </c>
      <c r="C15" s="296">
        <v>210</v>
      </c>
      <c r="D15" s="129"/>
    </row>
    <row r="16" spans="1:8">
      <c r="A16" s="290" t="s">
        <v>250</v>
      </c>
      <c r="B16" s="293">
        <v>13</v>
      </c>
      <c r="C16" s="296">
        <v>42</v>
      </c>
      <c r="D16" s="129"/>
    </row>
    <row r="19" spans="1:13" s="415" customFormat="1">
      <c r="A19" s="306" t="s">
        <v>121</v>
      </c>
      <c r="B19" s="307"/>
      <c r="C19" s="307"/>
      <c r="D19" s="307"/>
      <c r="E19" s="307"/>
      <c r="F19" s="307"/>
      <c r="G19" s="307"/>
      <c r="H19" s="307"/>
      <c r="I19" s="307"/>
      <c r="J19" s="307"/>
      <c r="K19" s="307"/>
      <c r="L19" s="307"/>
      <c r="M19" s="307"/>
    </row>
    <row r="20" spans="1:13">
      <c r="A20" s="607" t="s">
        <v>251</v>
      </c>
      <c r="B20" s="607"/>
      <c r="C20" s="607"/>
      <c r="D20" s="607"/>
      <c r="E20" s="607"/>
      <c r="F20" s="607"/>
      <c r="G20" s="607"/>
      <c r="H20" s="607"/>
      <c r="I20" s="607"/>
      <c r="J20" s="607"/>
      <c r="K20" s="607"/>
      <c r="L20" s="607"/>
      <c r="M20" s="607"/>
    </row>
  </sheetData>
  <mergeCells count="3">
    <mergeCell ref="A20:M20"/>
    <mergeCell ref="A2:H2"/>
    <mergeCell ref="B4:C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sheetPr codeName="Sheet23"/>
  <dimension ref="A2:P386"/>
  <sheetViews>
    <sheetView showGridLines="0" zoomScaleNormal="100" workbookViewId="0">
      <selection activeCell="A31" sqref="A31"/>
    </sheetView>
  </sheetViews>
  <sheetFormatPr defaultRowHeight="15"/>
  <cols>
    <col min="1" max="1" width="57.7109375" customWidth="1"/>
    <col min="2" max="6" width="12.5703125" customWidth="1"/>
    <col min="7" max="7" width="12.5703125" style="347" customWidth="1"/>
    <col min="8" max="8" width="12.5703125" customWidth="1"/>
  </cols>
  <sheetData>
    <row r="2" spans="1:9" ht="33" customHeight="1">
      <c r="A2" s="483" t="s">
        <v>272</v>
      </c>
      <c r="B2" s="502"/>
      <c r="C2" s="502"/>
      <c r="D2" s="502"/>
      <c r="E2" s="502"/>
      <c r="F2" s="502"/>
      <c r="G2" s="376"/>
    </row>
    <row r="3" spans="1:9" ht="15.75" customHeight="1">
      <c r="A3" s="142"/>
      <c r="B3" s="143"/>
      <c r="C3" s="143"/>
      <c r="D3" s="143"/>
      <c r="E3" s="143"/>
      <c r="F3" s="143"/>
      <c r="G3" s="376"/>
    </row>
    <row r="4" spans="1:9" ht="18.75" customHeight="1">
      <c r="B4" s="619" t="s">
        <v>56</v>
      </c>
      <c r="C4" s="620"/>
      <c r="D4" s="620"/>
      <c r="E4" s="620"/>
      <c r="F4" s="620"/>
      <c r="G4" s="620"/>
      <c r="H4" s="621"/>
    </row>
    <row r="5" spans="1:9" ht="19.5" customHeight="1">
      <c r="A5" s="25" t="s">
        <v>87</v>
      </c>
      <c r="B5" s="24" t="s">
        <v>23</v>
      </c>
      <c r="C5" s="23" t="s">
        <v>28</v>
      </c>
      <c r="D5" s="23" t="s">
        <v>29</v>
      </c>
      <c r="E5" s="23" t="s">
        <v>30</v>
      </c>
      <c r="F5" s="23" t="s">
        <v>31</v>
      </c>
      <c r="G5" s="23" t="s">
        <v>142</v>
      </c>
      <c r="H5" s="23">
        <v>2016</v>
      </c>
    </row>
    <row r="6" spans="1:9" ht="15.75" customHeight="1">
      <c r="A6" s="26" t="s">
        <v>54</v>
      </c>
      <c r="B6" s="27">
        <v>63</v>
      </c>
      <c r="C6" s="27">
        <v>60</v>
      </c>
      <c r="D6" s="27">
        <v>66</v>
      </c>
      <c r="E6" s="27">
        <v>67</v>
      </c>
      <c r="F6" s="27">
        <v>57</v>
      </c>
      <c r="G6" s="27">
        <v>55</v>
      </c>
      <c r="H6" s="27">
        <v>49</v>
      </c>
      <c r="I6" s="411"/>
    </row>
    <row r="7" spans="1:9" ht="15.75" customHeight="1">
      <c r="A7" s="21" t="s">
        <v>97</v>
      </c>
      <c r="B7" s="22" t="s">
        <v>90</v>
      </c>
      <c r="C7" s="22" t="s">
        <v>90</v>
      </c>
      <c r="D7" s="22" t="s">
        <v>90</v>
      </c>
      <c r="E7" s="22" t="s">
        <v>90</v>
      </c>
      <c r="F7" s="22" t="s">
        <v>90</v>
      </c>
      <c r="G7" s="22">
        <v>2</v>
      </c>
      <c r="H7" s="22">
        <v>6</v>
      </c>
      <c r="I7" s="411"/>
    </row>
    <row r="8" spans="1:9" ht="15.75" customHeight="1">
      <c r="A8" s="26" t="s">
        <v>94</v>
      </c>
      <c r="B8" s="27">
        <v>8</v>
      </c>
      <c r="C8" s="27">
        <v>8</v>
      </c>
      <c r="D8" s="27">
        <v>8</v>
      </c>
      <c r="E8" s="27">
        <v>6</v>
      </c>
      <c r="F8" s="27">
        <v>7</v>
      </c>
      <c r="G8" s="315">
        <v>7</v>
      </c>
      <c r="H8" s="315">
        <v>6</v>
      </c>
      <c r="I8" s="411"/>
    </row>
    <row r="9" spans="1:9" ht="15.75" customHeight="1">
      <c r="A9" s="21" t="s">
        <v>95</v>
      </c>
      <c r="B9" s="303">
        <v>20</v>
      </c>
      <c r="C9" s="303">
        <v>22</v>
      </c>
      <c r="D9" s="303">
        <v>26</v>
      </c>
      <c r="E9" s="303">
        <v>37</v>
      </c>
      <c r="F9" s="303">
        <v>30</v>
      </c>
      <c r="G9" s="22">
        <v>50</v>
      </c>
      <c r="H9" s="22">
        <v>38</v>
      </c>
      <c r="I9" s="411"/>
    </row>
    <row r="10" spans="1:9" ht="15.75" customHeight="1">
      <c r="A10" s="26" t="s">
        <v>93</v>
      </c>
      <c r="B10" s="27">
        <v>13</v>
      </c>
      <c r="C10" s="27">
        <v>28</v>
      </c>
      <c r="D10" s="27">
        <v>33</v>
      </c>
      <c r="E10" s="27">
        <v>33</v>
      </c>
      <c r="F10" s="27">
        <v>34</v>
      </c>
      <c r="G10" s="27">
        <v>35</v>
      </c>
      <c r="H10" s="27">
        <v>40</v>
      </c>
      <c r="I10" s="411"/>
    </row>
    <row r="11" spans="1:9" ht="15.75" customHeight="1">
      <c r="A11" s="21" t="s">
        <v>143</v>
      </c>
      <c r="B11" s="22" t="s">
        <v>90</v>
      </c>
      <c r="C11" s="22" t="s">
        <v>90</v>
      </c>
      <c r="D11" s="22" t="s">
        <v>90</v>
      </c>
      <c r="E11" s="22" t="s">
        <v>90</v>
      </c>
      <c r="F11" s="22" t="s">
        <v>90</v>
      </c>
      <c r="G11" s="22">
        <v>3</v>
      </c>
      <c r="H11" s="22">
        <v>14</v>
      </c>
      <c r="I11" s="411"/>
    </row>
    <row r="12" spans="1:9" ht="15.75" customHeight="1">
      <c r="A12" s="26" t="s">
        <v>55</v>
      </c>
      <c r="B12" s="27">
        <v>12</v>
      </c>
      <c r="C12" s="27">
        <v>15</v>
      </c>
      <c r="D12" s="27">
        <v>16</v>
      </c>
      <c r="E12" s="27">
        <v>25</v>
      </c>
      <c r="F12" s="27">
        <v>16</v>
      </c>
      <c r="G12" s="27">
        <v>13</v>
      </c>
      <c r="H12" s="27">
        <v>5</v>
      </c>
      <c r="I12" s="411"/>
    </row>
    <row r="13" spans="1:9" ht="15.75" customHeight="1">
      <c r="A13" s="21" t="s">
        <v>96</v>
      </c>
      <c r="B13" s="22">
        <v>17</v>
      </c>
      <c r="C13" s="22">
        <v>23</v>
      </c>
      <c r="D13" s="22">
        <v>23</v>
      </c>
      <c r="E13" s="22">
        <v>25</v>
      </c>
      <c r="F13" s="22">
        <v>27</v>
      </c>
      <c r="G13" s="22">
        <v>37</v>
      </c>
      <c r="H13" s="22">
        <v>35</v>
      </c>
      <c r="I13" s="411"/>
    </row>
    <row r="14" spans="1:9" ht="15.75" customHeight="1">
      <c r="A14" s="26" t="s">
        <v>98</v>
      </c>
      <c r="B14" s="27" t="s">
        <v>90</v>
      </c>
      <c r="C14" s="27" t="s">
        <v>90</v>
      </c>
      <c r="D14" s="27" t="s">
        <v>90</v>
      </c>
      <c r="E14" s="27" t="s">
        <v>90</v>
      </c>
      <c r="F14" s="27" t="s">
        <v>90</v>
      </c>
      <c r="G14" s="27">
        <v>0</v>
      </c>
      <c r="H14" s="27">
        <v>3</v>
      </c>
      <c r="I14" s="411"/>
    </row>
    <row r="15" spans="1:9" ht="15.75" customHeight="1">
      <c r="A15" s="21" t="s">
        <v>144</v>
      </c>
      <c r="B15" s="22">
        <v>0</v>
      </c>
      <c r="C15" s="22">
        <v>3</v>
      </c>
      <c r="D15" s="22">
        <v>18</v>
      </c>
      <c r="E15" s="22">
        <v>10</v>
      </c>
      <c r="F15" s="22">
        <v>11</v>
      </c>
      <c r="G15" s="22">
        <v>43</v>
      </c>
      <c r="H15" s="22">
        <v>43</v>
      </c>
      <c r="I15" s="411"/>
    </row>
    <row r="16" spans="1:9" ht="14.25" customHeight="1">
      <c r="A16" s="26" t="s">
        <v>122</v>
      </c>
      <c r="B16" s="27">
        <v>159</v>
      </c>
      <c r="C16" s="27">
        <v>119</v>
      </c>
      <c r="D16" s="27">
        <v>123</v>
      </c>
      <c r="E16" s="27">
        <v>116</v>
      </c>
      <c r="F16" s="27">
        <v>98</v>
      </c>
      <c r="G16" s="27">
        <v>128</v>
      </c>
      <c r="H16" s="27">
        <v>94</v>
      </c>
      <c r="I16" s="411"/>
    </row>
    <row r="17" spans="1:16" ht="15.75" customHeight="1">
      <c r="A17" s="21" t="s">
        <v>88</v>
      </c>
      <c r="B17" s="22">
        <v>49</v>
      </c>
      <c r="C17" s="22">
        <v>47</v>
      </c>
      <c r="D17" s="22">
        <v>65</v>
      </c>
      <c r="E17" s="303">
        <v>55</v>
      </c>
      <c r="F17" s="22">
        <v>63</v>
      </c>
      <c r="G17" s="22">
        <v>63</v>
      </c>
      <c r="H17" s="22">
        <v>56</v>
      </c>
      <c r="I17" s="411"/>
    </row>
    <row r="18" spans="1:16" ht="15.75" customHeight="1">
      <c r="A18" s="26" t="s">
        <v>53</v>
      </c>
      <c r="B18" s="27">
        <v>28</v>
      </c>
      <c r="C18" s="27">
        <v>16</v>
      </c>
      <c r="D18" s="27">
        <v>23</v>
      </c>
      <c r="E18" s="27">
        <v>33</v>
      </c>
      <c r="F18" s="27">
        <v>35</v>
      </c>
      <c r="G18" s="27">
        <v>28</v>
      </c>
      <c r="H18" s="27">
        <v>39</v>
      </c>
      <c r="I18" s="411"/>
    </row>
    <row r="19" spans="1:16" ht="15.75" customHeight="1">
      <c r="A19" s="21" t="s">
        <v>72</v>
      </c>
      <c r="B19" s="22">
        <v>61</v>
      </c>
      <c r="C19" s="22">
        <v>55</v>
      </c>
      <c r="D19" s="22">
        <v>49</v>
      </c>
      <c r="E19" s="303">
        <v>74</v>
      </c>
      <c r="F19" s="303">
        <v>68</v>
      </c>
      <c r="G19" s="22">
        <v>77</v>
      </c>
      <c r="H19" s="22">
        <v>62</v>
      </c>
      <c r="I19" s="411"/>
    </row>
    <row r="20" spans="1:16" ht="15.75" customHeight="1">
      <c r="A20" s="26" t="s">
        <v>65</v>
      </c>
      <c r="B20" s="27" t="s">
        <v>90</v>
      </c>
      <c r="C20" s="27" t="s">
        <v>90</v>
      </c>
      <c r="D20" s="27" t="s">
        <v>90</v>
      </c>
      <c r="E20" s="27" t="s">
        <v>90</v>
      </c>
      <c r="F20" s="27" t="s">
        <v>90</v>
      </c>
      <c r="G20" s="27">
        <v>0</v>
      </c>
      <c r="H20" s="27">
        <v>0</v>
      </c>
      <c r="I20" s="411"/>
    </row>
    <row r="21" spans="1:16" ht="15.75" customHeight="1">
      <c r="A21" s="21" t="s">
        <v>74</v>
      </c>
      <c r="B21" s="22" t="s">
        <v>90</v>
      </c>
      <c r="C21" s="22" t="s">
        <v>90</v>
      </c>
      <c r="D21" s="22" t="s">
        <v>90</v>
      </c>
      <c r="E21" s="22" t="s">
        <v>90</v>
      </c>
      <c r="F21" s="22">
        <v>4</v>
      </c>
      <c r="G21" s="22">
        <v>4</v>
      </c>
      <c r="H21" s="22">
        <v>0</v>
      </c>
      <c r="I21" s="411"/>
    </row>
    <row r="22" spans="1:16" ht="17.25" customHeight="1">
      <c r="A22" s="75" t="s">
        <v>27</v>
      </c>
      <c r="B22" s="76">
        <f>SUM(B6:B21)</f>
        <v>430</v>
      </c>
      <c r="C22" s="76">
        <f t="shared" ref="C22:H22" si="0">SUM(C6:C21)</f>
        <v>396</v>
      </c>
      <c r="D22" s="76">
        <f t="shared" si="0"/>
        <v>450</v>
      </c>
      <c r="E22" s="76">
        <f t="shared" si="0"/>
        <v>481</v>
      </c>
      <c r="F22" s="76">
        <f t="shared" si="0"/>
        <v>450</v>
      </c>
      <c r="G22" s="76">
        <f t="shared" si="0"/>
        <v>545</v>
      </c>
      <c r="H22" s="76">
        <f t="shared" si="0"/>
        <v>490</v>
      </c>
      <c r="I22" s="411"/>
      <c r="J22" s="15"/>
    </row>
    <row r="24" spans="1:16" s="307" customFormat="1" ht="12.75">
      <c r="A24" s="306" t="s">
        <v>121</v>
      </c>
    </row>
    <row r="25" spans="1:16" s="307" customFormat="1" ht="17.25" customHeight="1">
      <c r="A25" s="481" t="s">
        <v>348</v>
      </c>
      <c r="B25" s="481"/>
      <c r="C25" s="481"/>
      <c r="D25" s="481"/>
      <c r="E25" s="481"/>
      <c r="F25" s="481"/>
      <c r="G25" s="481"/>
      <c r="H25" s="481"/>
    </row>
    <row r="26" spans="1:16" s="307" customFormat="1" ht="30" customHeight="1">
      <c r="A26" s="481" t="s">
        <v>351</v>
      </c>
      <c r="B26" s="481"/>
      <c r="C26" s="481"/>
      <c r="D26" s="481"/>
      <c r="E26" s="481"/>
      <c r="F26" s="481"/>
      <c r="G26" s="481"/>
      <c r="H26" s="481"/>
    </row>
    <row r="27" spans="1:16" s="307" customFormat="1" ht="17.25" customHeight="1">
      <c r="A27" s="618" t="s">
        <v>349</v>
      </c>
      <c r="B27" s="618"/>
      <c r="C27" s="618"/>
      <c r="D27" s="618"/>
      <c r="E27" s="618"/>
      <c r="F27" s="618"/>
      <c r="G27" s="618"/>
      <c r="H27" s="618"/>
    </row>
    <row r="28" spans="1:16" s="307" customFormat="1" ht="30" customHeight="1">
      <c r="A28" s="618" t="s">
        <v>350</v>
      </c>
      <c r="B28" s="618"/>
      <c r="C28" s="618"/>
      <c r="D28" s="618"/>
      <c r="E28" s="618"/>
      <c r="F28" s="618"/>
      <c r="G28" s="618"/>
      <c r="H28" s="618"/>
    </row>
    <row r="29" spans="1:16" s="307" customFormat="1" ht="30" customHeight="1">
      <c r="A29"/>
      <c r="B29"/>
      <c r="C29"/>
      <c r="D29"/>
      <c r="E29"/>
      <c r="F29"/>
      <c r="G29" s="347"/>
      <c r="H29"/>
      <c r="J29" s="308"/>
      <c r="P29" s="308"/>
    </row>
    <row r="30" spans="1:16">
      <c r="J30" s="74"/>
      <c r="P30" s="74"/>
    </row>
    <row r="31" spans="1:16">
      <c r="P31" s="74"/>
    </row>
    <row r="32" spans="1:16">
      <c r="P32" s="74"/>
    </row>
    <row r="33" spans="16:16">
      <c r="P33" s="74"/>
    </row>
    <row r="34" spans="16:16">
      <c r="P34" s="74"/>
    </row>
    <row r="35" spans="16:16">
      <c r="P35" s="74"/>
    </row>
    <row r="36" spans="16:16">
      <c r="P36" s="74"/>
    </row>
    <row r="37" spans="16:16">
      <c r="P37" s="74"/>
    </row>
    <row r="38" spans="16:16">
      <c r="P38" s="74"/>
    </row>
    <row r="39" spans="16:16">
      <c r="P39" s="74"/>
    </row>
    <row r="40" spans="16:16">
      <c r="P40" s="74"/>
    </row>
    <row r="41" spans="16:16">
      <c r="P41" s="74"/>
    </row>
    <row r="42" spans="16:16" ht="15" customHeight="1">
      <c r="P42" s="74"/>
    </row>
    <row r="43" spans="16:16">
      <c r="P43" s="74"/>
    </row>
    <row r="44" spans="16:16">
      <c r="P44" s="74"/>
    </row>
    <row r="45" spans="16:16">
      <c r="P45" s="74"/>
    </row>
    <row r="46" spans="16:16">
      <c r="P46" s="74"/>
    </row>
    <row r="47" spans="16:16">
      <c r="P47" s="74"/>
    </row>
    <row r="48" spans="16:16">
      <c r="P48" s="74"/>
    </row>
    <row r="49" spans="16:16">
      <c r="P49" s="74"/>
    </row>
    <row r="50" spans="16:16">
      <c r="P50" s="74"/>
    </row>
    <row r="51" spans="16:16">
      <c r="P51" s="74"/>
    </row>
    <row r="52" spans="16:16">
      <c r="P52" s="74"/>
    </row>
    <row r="53" spans="16:16">
      <c r="P53" s="74"/>
    </row>
    <row r="54" spans="16:16">
      <c r="P54" s="74"/>
    </row>
    <row r="55" spans="16:16">
      <c r="P55" s="74"/>
    </row>
    <row r="56" spans="16:16">
      <c r="P56" s="74"/>
    </row>
    <row r="57" spans="16:16" ht="15" customHeight="1">
      <c r="P57" s="74"/>
    </row>
    <row r="58" spans="16:16">
      <c r="P58" s="74"/>
    </row>
    <row r="59" spans="16:16">
      <c r="P59" s="74"/>
    </row>
    <row r="60" spans="16:16">
      <c r="P60" s="74"/>
    </row>
    <row r="61" spans="16:16">
      <c r="P61" s="74"/>
    </row>
    <row r="62" spans="16:16">
      <c r="P62" s="74"/>
    </row>
    <row r="63" spans="16:16">
      <c r="P63" s="74"/>
    </row>
    <row r="64" spans="16:16">
      <c r="P64" s="74"/>
    </row>
    <row r="65" spans="16:16">
      <c r="P65" s="74"/>
    </row>
    <row r="66" spans="16:16">
      <c r="P66" s="74"/>
    </row>
    <row r="67" spans="16:16">
      <c r="P67" s="74"/>
    </row>
    <row r="68" spans="16:16">
      <c r="P68" s="74"/>
    </row>
    <row r="69" spans="16:16">
      <c r="P69" s="74"/>
    </row>
    <row r="70" spans="16:16">
      <c r="P70" s="74"/>
    </row>
    <row r="71" spans="16:16">
      <c r="P71" s="74"/>
    </row>
    <row r="72" spans="16:16" ht="15" customHeight="1">
      <c r="P72" s="74"/>
    </row>
    <row r="73" spans="16:16">
      <c r="P73" s="74"/>
    </row>
    <row r="74" spans="16:16">
      <c r="P74" s="74"/>
    </row>
    <row r="75" spans="16:16">
      <c r="P75" s="74"/>
    </row>
    <row r="76" spans="16:16">
      <c r="P76" s="74"/>
    </row>
    <row r="77" spans="16:16">
      <c r="P77" s="74"/>
    </row>
    <row r="78" spans="16:16">
      <c r="P78" s="74"/>
    </row>
    <row r="79" spans="16:16">
      <c r="P79" s="74"/>
    </row>
    <row r="80" spans="16:16">
      <c r="P80" s="74"/>
    </row>
    <row r="81" spans="16:16">
      <c r="P81" s="74"/>
    </row>
    <row r="82" spans="16:16">
      <c r="P82" s="74"/>
    </row>
    <row r="83" spans="16:16">
      <c r="P83" s="74"/>
    </row>
    <row r="84" spans="16:16">
      <c r="P84" s="74"/>
    </row>
    <row r="85" spans="16:16">
      <c r="P85" s="74"/>
    </row>
    <row r="86" spans="16:16">
      <c r="P86" s="74"/>
    </row>
    <row r="87" spans="16:16" ht="15" customHeight="1">
      <c r="P87" s="74"/>
    </row>
    <row r="88" spans="16:16">
      <c r="P88" s="74"/>
    </row>
    <row r="89" spans="16:16">
      <c r="P89" s="74"/>
    </row>
    <row r="90" spans="16:16">
      <c r="P90" s="74"/>
    </row>
    <row r="91" spans="16:16">
      <c r="P91" s="74"/>
    </row>
    <row r="92" spans="16:16">
      <c r="P92" s="74"/>
    </row>
    <row r="93" spans="16:16">
      <c r="P93" s="74"/>
    </row>
    <row r="94" spans="16:16">
      <c r="P94" s="74"/>
    </row>
    <row r="95" spans="16:16">
      <c r="P95" s="74"/>
    </row>
    <row r="96" spans="16:16">
      <c r="P96" s="74"/>
    </row>
    <row r="97" spans="16:16">
      <c r="P97" s="74"/>
    </row>
    <row r="98" spans="16:16">
      <c r="P98" s="74"/>
    </row>
    <row r="99" spans="16:16">
      <c r="P99" s="74"/>
    </row>
    <row r="100" spans="16:16">
      <c r="P100" s="74"/>
    </row>
    <row r="101" spans="16:16">
      <c r="P101" s="74"/>
    </row>
    <row r="102" spans="16:16" ht="15" customHeight="1">
      <c r="P102" s="74"/>
    </row>
    <row r="103" spans="16:16">
      <c r="P103" s="74"/>
    </row>
    <row r="104" spans="16:16">
      <c r="P104" s="74"/>
    </row>
    <row r="105" spans="16:16">
      <c r="P105" s="74"/>
    </row>
    <row r="106" spans="16:16">
      <c r="P106" s="74"/>
    </row>
    <row r="107" spans="16:16">
      <c r="P107" s="74"/>
    </row>
    <row r="108" spans="16:16">
      <c r="P108" s="74"/>
    </row>
    <row r="109" spans="16:16">
      <c r="P109" s="74"/>
    </row>
    <row r="110" spans="16:16">
      <c r="P110" s="74"/>
    </row>
    <row r="111" spans="16:16">
      <c r="P111" s="74"/>
    </row>
    <row r="112" spans="16:16">
      <c r="P112" s="74"/>
    </row>
    <row r="113" spans="16:16">
      <c r="P113" s="74"/>
    </row>
    <row r="114" spans="16:16">
      <c r="P114" s="74"/>
    </row>
    <row r="115" spans="16:16">
      <c r="P115" s="74"/>
    </row>
    <row r="116" spans="16:16">
      <c r="P116" s="74"/>
    </row>
    <row r="117" spans="16:16" ht="15" customHeight="1">
      <c r="P117" s="74"/>
    </row>
    <row r="118" spans="16:16">
      <c r="P118" s="74"/>
    </row>
    <row r="119" spans="16:16">
      <c r="P119" s="74"/>
    </row>
    <row r="120" spans="16:16">
      <c r="P120" s="74"/>
    </row>
    <row r="121" spans="16:16">
      <c r="P121" s="74"/>
    </row>
    <row r="122" spans="16:16">
      <c r="P122" s="74"/>
    </row>
    <row r="123" spans="16:16">
      <c r="P123" s="74"/>
    </row>
    <row r="124" spans="16:16">
      <c r="P124" s="74"/>
    </row>
    <row r="125" spans="16:16">
      <c r="P125" s="74"/>
    </row>
    <row r="126" spans="16:16">
      <c r="P126" s="74"/>
    </row>
    <row r="127" spans="16:16">
      <c r="P127" s="74"/>
    </row>
    <row r="128" spans="16:16">
      <c r="P128" s="74"/>
    </row>
    <row r="129" spans="16:16">
      <c r="P129" s="74"/>
    </row>
    <row r="130" spans="16:16">
      <c r="P130" s="74"/>
    </row>
    <row r="131" spans="16:16">
      <c r="P131" s="74"/>
    </row>
    <row r="132" spans="16:16" ht="15" customHeight="1">
      <c r="P132" s="74"/>
    </row>
    <row r="133" spans="16:16">
      <c r="P133" s="74"/>
    </row>
    <row r="134" spans="16:16">
      <c r="P134" s="74"/>
    </row>
    <row r="135" spans="16:16">
      <c r="P135" s="74"/>
    </row>
    <row r="136" spans="16:16">
      <c r="P136" s="74"/>
    </row>
    <row r="137" spans="16:16">
      <c r="P137" s="74"/>
    </row>
    <row r="138" spans="16:16">
      <c r="P138" s="74"/>
    </row>
    <row r="139" spans="16:16">
      <c r="P139" s="74"/>
    </row>
    <row r="140" spans="16:16">
      <c r="P140" s="74"/>
    </row>
    <row r="141" spans="16:16">
      <c r="P141" s="74"/>
    </row>
    <row r="142" spans="16:16">
      <c r="P142" s="74"/>
    </row>
    <row r="143" spans="16:16">
      <c r="P143" s="74"/>
    </row>
    <row r="144" spans="16:16">
      <c r="P144" s="74"/>
    </row>
    <row r="145" spans="16:16">
      <c r="P145" s="74"/>
    </row>
    <row r="146" spans="16:16">
      <c r="P146" s="74"/>
    </row>
    <row r="147" spans="16:16" ht="15" customHeight="1">
      <c r="P147" s="74"/>
    </row>
    <row r="148" spans="16:16">
      <c r="P148" s="74"/>
    </row>
    <row r="149" spans="16:16">
      <c r="P149" s="74"/>
    </row>
    <row r="150" spans="16:16">
      <c r="P150" s="74"/>
    </row>
    <row r="151" spans="16:16">
      <c r="P151" s="74"/>
    </row>
    <row r="152" spans="16:16">
      <c r="P152" s="74"/>
    </row>
    <row r="153" spans="16:16">
      <c r="P153" s="74"/>
    </row>
    <row r="154" spans="16:16">
      <c r="P154" s="74"/>
    </row>
    <row r="155" spans="16:16">
      <c r="P155" s="74"/>
    </row>
    <row r="156" spans="16:16">
      <c r="P156" s="74"/>
    </row>
    <row r="157" spans="16:16">
      <c r="P157" s="74"/>
    </row>
    <row r="158" spans="16:16">
      <c r="P158" s="74"/>
    </row>
    <row r="159" spans="16:16">
      <c r="P159" s="74"/>
    </row>
    <row r="160" spans="16:16">
      <c r="P160" s="74"/>
    </row>
    <row r="161" spans="16:16">
      <c r="P161" s="74"/>
    </row>
    <row r="162" spans="16:16" ht="15" customHeight="1">
      <c r="P162" s="74"/>
    </row>
    <row r="163" spans="16:16">
      <c r="P163" s="74"/>
    </row>
    <row r="164" spans="16:16">
      <c r="P164" s="74"/>
    </row>
    <row r="165" spans="16:16">
      <c r="P165" s="74"/>
    </row>
    <row r="166" spans="16:16">
      <c r="P166" s="74"/>
    </row>
    <row r="167" spans="16:16">
      <c r="P167" s="74"/>
    </row>
    <row r="168" spans="16:16">
      <c r="P168" s="74"/>
    </row>
    <row r="169" spans="16:16">
      <c r="P169" s="74"/>
    </row>
    <row r="170" spans="16:16">
      <c r="P170" s="74"/>
    </row>
    <row r="171" spans="16:16">
      <c r="P171" s="74"/>
    </row>
    <row r="172" spans="16:16">
      <c r="P172" s="74"/>
    </row>
    <row r="173" spans="16:16">
      <c r="P173" s="74"/>
    </row>
    <row r="174" spans="16:16">
      <c r="P174" s="74"/>
    </row>
    <row r="175" spans="16:16">
      <c r="P175" s="74"/>
    </row>
    <row r="176" spans="16:16">
      <c r="P176" s="74"/>
    </row>
    <row r="177" spans="16:16" ht="15" customHeight="1">
      <c r="P177" s="74"/>
    </row>
    <row r="178" spans="16:16">
      <c r="P178" s="74"/>
    </row>
    <row r="179" spans="16:16">
      <c r="P179" s="74"/>
    </row>
    <row r="180" spans="16:16">
      <c r="P180" s="74"/>
    </row>
    <row r="181" spans="16:16">
      <c r="P181" s="74"/>
    </row>
    <row r="182" spans="16:16">
      <c r="P182" s="74"/>
    </row>
    <row r="183" spans="16:16">
      <c r="P183" s="74"/>
    </row>
    <row r="184" spans="16:16">
      <c r="P184" s="74"/>
    </row>
    <row r="185" spans="16:16">
      <c r="P185" s="74"/>
    </row>
    <row r="186" spans="16:16">
      <c r="P186" s="74"/>
    </row>
    <row r="187" spans="16:16">
      <c r="P187" s="74"/>
    </row>
    <row r="188" spans="16:16">
      <c r="P188" s="74"/>
    </row>
    <row r="189" spans="16:16">
      <c r="P189" s="74"/>
    </row>
    <row r="190" spans="16:16">
      <c r="P190" s="74"/>
    </row>
    <row r="191" spans="16:16">
      <c r="P191" s="74"/>
    </row>
    <row r="192" spans="16:16" ht="15" customHeight="1">
      <c r="P192" s="74"/>
    </row>
    <row r="193" spans="16:16">
      <c r="P193" s="74"/>
    </row>
    <row r="194" spans="16:16">
      <c r="P194" s="74"/>
    </row>
    <row r="195" spans="16:16">
      <c r="P195" s="74"/>
    </row>
    <row r="196" spans="16:16">
      <c r="P196" s="74"/>
    </row>
    <row r="197" spans="16:16">
      <c r="P197" s="74"/>
    </row>
    <row r="198" spans="16:16">
      <c r="P198" s="74"/>
    </row>
    <row r="199" spans="16:16">
      <c r="P199" s="74"/>
    </row>
    <row r="200" spans="16:16">
      <c r="P200" s="74"/>
    </row>
    <row r="201" spans="16:16">
      <c r="P201" s="74"/>
    </row>
    <row r="202" spans="16:16">
      <c r="P202" s="74"/>
    </row>
    <row r="203" spans="16:16">
      <c r="P203" s="74"/>
    </row>
    <row r="204" spans="16:16">
      <c r="P204" s="74"/>
    </row>
    <row r="205" spans="16:16">
      <c r="P205" s="74"/>
    </row>
    <row r="206" spans="16:16">
      <c r="P206" s="74"/>
    </row>
    <row r="207" spans="16:16" ht="15" customHeight="1">
      <c r="P207" s="74"/>
    </row>
    <row r="208" spans="16:16">
      <c r="P208" s="74"/>
    </row>
    <row r="209" spans="16:16">
      <c r="P209" s="74"/>
    </row>
    <row r="210" spans="16:16">
      <c r="P210" s="74"/>
    </row>
    <row r="211" spans="16:16">
      <c r="P211" s="74"/>
    </row>
    <row r="212" spans="16:16">
      <c r="P212" s="74"/>
    </row>
    <row r="213" spans="16:16">
      <c r="P213" s="74"/>
    </row>
    <row r="214" spans="16:16">
      <c r="P214" s="74"/>
    </row>
    <row r="215" spans="16:16">
      <c r="P215" s="74"/>
    </row>
    <row r="216" spans="16:16">
      <c r="P216" s="74"/>
    </row>
    <row r="217" spans="16:16">
      <c r="P217" s="74"/>
    </row>
    <row r="218" spans="16:16">
      <c r="P218" s="74"/>
    </row>
    <row r="219" spans="16:16">
      <c r="P219" s="74"/>
    </row>
    <row r="220" spans="16:16">
      <c r="P220" s="74"/>
    </row>
    <row r="221" spans="16:16">
      <c r="P221" s="74"/>
    </row>
    <row r="222" spans="16:16" ht="15" customHeight="1">
      <c r="P222" s="74"/>
    </row>
    <row r="223" spans="16:16">
      <c r="P223" s="74"/>
    </row>
    <row r="224" spans="16:16">
      <c r="P224" s="74"/>
    </row>
    <row r="225" spans="16:16">
      <c r="P225" s="74"/>
    </row>
    <row r="226" spans="16:16">
      <c r="P226" s="74"/>
    </row>
    <row r="227" spans="16:16">
      <c r="P227" s="74"/>
    </row>
    <row r="228" spans="16:16">
      <c r="P228" s="74"/>
    </row>
    <row r="229" spans="16:16">
      <c r="P229" s="74"/>
    </row>
    <row r="230" spans="16:16">
      <c r="P230" s="74"/>
    </row>
    <row r="231" spans="16:16">
      <c r="P231" s="74"/>
    </row>
    <row r="232" spans="16:16">
      <c r="P232" s="74"/>
    </row>
    <row r="233" spans="16:16">
      <c r="P233" s="74"/>
    </row>
    <row r="234" spans="16:16">
      <c r="P234" s="74"/>
    </row>
    <row r="235" spans="16:16">
      <c r="P235" s="74"/>
    </row>
    <row r="236" spans="16:16">
      <c r="P236" s="74"/>
    </row>
    <row r="237" spans="16:16" ht="15" customHeight="1">
      <c r="P237" s="74"/>
    </row>
    <row r="238" spans="16:16">
      <c r="P238" s="74"/>
    </row>
    <row r="239" spans="16:16">
      <c r="P239" s="74"/>
    </row>
    <row r="240" spans="16:16">
      <c r="P240" s="74"/>
    </row>
    <row r="241" spans="16:16">
      <c r="P241" s="74"/>
    </row>
    <row r="242" spans="16:16">
      <c r="P242" s="74"/>
    </row>
    <row r="243" spans="16:16">
      <c r="P243" s="74"/>
    </row>
    <row r="244" spans="16:16">
      <c r="P244" s="74"/>
    </row>
    <row r="245" spans="16:16">
      <c r="P245" s="74"/>
    </row>
    <row r="246" spans="16:16">
      <c r="P246" s="74"/>
    </row>
    <row r="247" spans="16:16">
      <c r="P247" s="74"/>
    </row>
    <row r="248" spans="16:16">
      <c r="P248" s="74"/>
    </row>
    <row r="249" spans="16:16">
      <c r="P249" s="74"/>
    </row>
    <row r="250" spans="16:16">
      <c r="P250" s="74"/>
    </row>
    <row r="251" spans="16:16">
      <c r="P251" s="74"/>
    </row>
    <row r="252" spans="16:16" ht="15" customHeight="1">
      <c r="P252" s="74"/>
    </row>
    <row r="253" spans="16:16">
      <c r="P253" s="74"/>
    </row>
    <row r="254" spans="16:16">
      <c r="P254" s="74"/>
    </row>
    <row r="255" spans="16:16">
      <c r="P255" s="74"/>
    </row>
    <row r="256" spans="16:16">
      <c r="P256" s="74"/>
    </row>
    <row r="257" spans="16:16">
      <c r="P257" s="74"/>
    </row>
    <row r="258" spans="16:16">
      <c r="P258" s="74"/>
    </row>
    <row r="259" spans="16:16">
      <c r="P259" s="74"/>
    </row>
    <row r="260" spans="16:16">
      <c r="P260" s="74"/>
    </row>
    <row r="261" spans="16:16">
      <c r="P261" s="74"/>
    </row>
    <row r="262" spans="16:16">
      <c r="P262" s="74"/>
    </row>
    <row r="263" spans="16:16">
      <c r="P263" s="74"/>
    </row>
    <row r="264" spans="16:16">
      <c r="P264" s="74"/>
    </row>
    <row r="265" spans="16:16">
      <c r="P265" s="74"/>
    </row>
    <row r="266" spans="16:16">
      <c r="P266" s="74"/>
    </row>
    <row r="267" spans="16:16" ht="15" customHeight="1">
      <c r="P267" s="74"/>
    </row>
    <row r="268" spans="16:16">
      <c r="P268" s="74"/>
    </row>
    <row r="269" spans="16:16">
      <c r="P269" s="74"/>
    </row>
    <row r="270" spans="16:16">
      <c r="P270" s="74"/>
    </row>
    <row r="271" spans="16:16">
      <c r="P271" s="74"/>
    </row>
    <row r="272" spans="16:16">
      <c r="P272" s="74"/>
    </row>
    <row r="273" spans="16:16">
      <c r="P273" s="74"/>
    </row>
    <row r="274" spans="16:16">
      <c r="P274" s="74"/>
    </row>
    <row r="275" spans="16:16">
      <c r="P275" s="74"/>
    </row>
    <row r="276" spans="16:16">
      <c r="P276" s="74"/>
    </row>
    <row r="277" spans="16:16">
      <c r="P277" s="74"/>
    </row>
    <row r="278" spans="16:16">
      <c r="P278" s="74"/>
    </row>
    <row r="279" spans="16:16">
      <c r="P279" s="74"/>
    </row>
    <row r="280" spans="16:16">
      <c r="P280" s="74"/>
    </row>
    <row r="281" spans="16:16">
      <c r="P281" s="74"/>
    </row>
    <row r="282" spans="16:16" ht="15" customHeight="1">
      <c r="P282" s="74"/>
    </row>
    <row r="283" spans="16:16">
      <c r="P283" s="74"/>
    </row>
    <row r="284" spans="16:16">
      <c r="P284" s="74"/>
    </row>
    <row r="285" spans="16:16">
      <c r="P285" s="74"/>
    </row>
    <row r="286" spans="16:16">
      <c r="P286" s="74"/>
    </row>
    <row r="287" spans="16:16">
      <c r="P287" s="74"/>
    </row>
    <row r="288" spans="16:16">
      <c r="P288" s="74"/>
    </row>
    <row r="289" spans="16:16">
      <c r="P289" s="74"/>
    </row>
    <row r="290" spans="16:16">
      <c r="P290" s="74"/>
    </row>
    <row r="291" spans="16:16">
      <c r="P291" s="74"/>
    </row>
    <row r="292" spans="16:16">
      <c r="P292" s="74"/>
    </row>
    <row r="293" spans="16:16">
      <c r="P293" s="74"/>
    </row>
    <row r="294" spans="16:16">
      <c r="P294" s="74"/>
    </row>
    <row r="295" spans="16:16">
      <c r="P295" s="74"/>
    </row>
    <row r="296" spans="16:16">
      <c r="P296" s="74"/>
    </row>
    <row r="297" spans="16:16" ht="15" customHeight="1">
      <c r="P297" s="74"/>
    </row>
    <row r="298" spans="16:16">
      <c r="P298" s="74"/>
    </row>
    <row r="299" spans="16:16">
      <c r="P299" s="74"/>
    </row>
    <row r="300" spans="16:16">
      <c r="P300" s="74"/>
    </row>
    <row r="301" spans="16:16">
      <c r="P301" s="74"/>
    </row>
    <row r="302" spans="16:16">
      <c r="P302" s="74"/>
    </row>
    <row r="303" spans="16:16">
      <c r="P303" s="74"/>
    </row>
    <row r="304" spans="16:16">
      <c r="P304" s="74"/>
    </row>
    <row r="305" spans="16:16">
      <c r="P305" s="74"/>
    </row>
    <row r="306" spans="16:16">
      <c r="P306" s="74"/>
    </row>
    <row r="307" spans="16:16">
      <c r="P307" s="74"/>
    </row>
    <row r="308" spans="16:16">
      <c r="P308" s="74"/>
    </row>
    <row r="309" spans="16:16">
      <c r="P309" s="74"/>
    </row>
    <row r="310" spans="16:16">
      <c r="P310" s="74"/>
    </row>
    <row r="311" spans="16:16">
      <c r="P311" s="74"/>
    </row>
    <row r="312" spans="16:16" ht="15" customHeight="1">
      <c r="P312" s="74"/>
    </row>
    <row r="313" spans="16:16">
      <c r="P313" s="74"/>
    </row>
    <row r="314" spans="16:16">
      <c r="P314" s="74"/>
    </row>
    <row r="315" spans="16:16">
      <c r="P315" s="74"/>
    </row>
    <row r="316" spans="16:16">
      <c r="P316" s="74"/>
    </row>
    <row r="317" spans="16:16">
      <c r="P317" s="74"/>
    </row>
    <row r="318" spans="16:16">
      <c r="P318" s="74"/>
    </row>
    <row r="319" spans="16:16">
      <c r="P319" s="74"/>
    </row>
    <row r="320" spans="16:16">
      <c r="P320" s="74"/>
    </row>
    <row r="321" spans="16:16">
      <c r="P321" s="74"/>
    </row>
    <row r="322" spans="16:16">
      <c r="P322" s="74"/>
    </row>
    <row r="323" spans="16:16">
      <c r="P323" s="74"/>
    </row>
    <row r="324" spans="16:16">
      <c r="P324" s="74"/>
    </row>
    <row r="325" spans="16:16">
      <c r="P325" s="74"/>
    </row>
    <row r="326" spans="16:16">
      <c r="P326" s="74"/>
    </row>
    <row r="327" spans="16:16" ht="15" customHeight="1">
      <c r="P327" s="74"/>
    </row>
    <row r="328" spans="16:16">
      <c r="P328" s="74"/>
    </row>
    <row r="329" spans="16:16">
      <c r="P329" s="74"/>
    </row>
    <row r="330" spans="16:16">
      <c r="P330" s="74"/>
    </row>
    <row r="331" spans="16:16">
      <c r="P331" s="74"/>
    </row>
    <row r="332" spans="16:16">
      <c r="P332" s="74"/>
    </row>
    <row r="333" spans="16:16">
      <c r="P333" s="74"/>
    </row>
    <row r="334" spans="16:16">
      <c r="P334" s="74"/>
    </row>
    <row r="335" spans="16:16">
      <c r="P335" s="74"/>
    </row>
    <row r="336" spans="16:16">
      <c r="P336" s="74"/>
    </row>
    <row r="337" spans="16:16">
      <c r="P337" s="74"/>
    </row>
    <row r="338" spans="16:16">
      <c r="P338" s="74"/>
    </row>
    <row r="339" spans="16:16">
      <c r="P339" s="74"/>
    </row>
    <row r="340" spans="16:16">
      <c r="P340" s="74"/>
    </row>
    <row r="341" spans="16:16">
      <c r="P341" s="74"/>
    </row>
    <row r="342" spans="16:16" ht="15" customHeight="1">
      <c r="P342" s="74"/>
    </row>
    <row r="343" spans="16:16">
      <c r="P343" s="74"/>
    </row>
    <row r="344" spans="16:16">
      <c r="P344" s="74"/>
    </row>
    <row r="345" spans="16:16">
      <c r="P345" s="74"/>
    </row>
    <row r="346" spans="16:16">
      <c r="P346" s="74"/>
    </row>
    <row r="347" spans="16:16">
      <c r="P347" s="74"/>
    </row>
    <row r="348" spans="16:16">
      <c r="P348" s="74"/>
    </row>
    <row r="349" spans="16:16">
      <c r="P349" s="74"/>
    </row>
    <row r="350" spans="16:16">
      <c r="P350" s="74"/>
    </row>
    <row r="351" spans="16:16">
      <c r="P351" s="74"/>
    </row>
    <row r="352" spans="16:16">
      <c r="P352" s="74"/>
    </row>
    <row r="353" spans="16:16">
      <c r="P353" s="74"/>
    </row>
    <row r="354" spans="16:16">
      <c r="P354" s="74"/>
    </row>
    <row r="355" spans="16:16">
      <c r="P355" s="74"/>
    </row>
    <row r="356" spans="16:16">
      <c r="P356" s="74"/>
    </row>
    <row r="357" spans="16:16" ht="15" customHeight="1">
      <c r="P357" s="74"/>
    </row>
    <row r="358" spans="16:16">
      <c r="P358" s="74"/>
    </row>
    <row r="359" spans="16:16">
      <c r="P359" s="74"/>
    </row>
    <row r="360" spans="16:16">
      <c r="P360" s="74"/>
    </row>
    <row r="361" spans="16:16">
      <c r="P361" s="74"/>
    </row>
    <row r="362" spans="16:16">
      <c r="P362" s="74"/>
    </row>
    <row r="363" spans="16:16">
      <c r="P363" s="74"/>
    </row>
    <row r="364" spans="16:16">
      <c r="P364" s="74"/>
    </row>
    <row r="365" spans="16:16">
      <c r="P365" s="74"/>
    </row>
    <row r="366" spans="16:16">
      <c r="P366" s="74"/>
    </row>
    <row r="367" spans="16:16">
      <c r="P367" s="74"/>
    </row>
    <row r="368" spans="16:16">
      <c r="P368" s="74"/>
    </row>
    <row r="369" spans="16:16">
      <c r="P369" s="74"/>
    </row>
    <row r="370" spans="16:16">
      <c r="P370" s="74"/>
    </row>
    <row r="371" spans="16:16">
      <c r="P371" s="74"/>
    </row>
    <row r="372" spans="16:16" ht="15" customHeight="1">
      <c r="P372" s="74"/>
    </row>
    <row r="373" spans="16:16">
      <c r="P373" s="74"/>
    </row>
    <row r="374" spans="16:16">
      <c r="P374" s="74"/>
    </row>
    <row r="375" spans="16:16">
      <c r="P375" s="74"/>
    </row>
    <row r="376" spans="16:16">
      <c r="P376" s="74"/>
    </row>
    <row r="377" spans="16:16">
      <c r="P377" s="74"/>
    </row>
    <row r="378" spans="16:16">
      <c r="P378" s="74"/>
    </row>
    <row r="379" spans="16:16">
      <c r="P379" s="74"/>
    </row>
    <row r="380" spans="16:16">
      <c r="P380" s="74"/>
    </row>
    <row r="381" spans="16:16">
      <c r="P381" s="74"/>
    </row>
    <row r="382" spans="16:16">
      <c r="P382" s="74"/>
    </row>
    <row r="383" spans="16:16">
      <c r="P383" s="74"/>
    </row>
    <row r="384" spans="16:16">
      <c r="P384" s="74"/>
    </row>
    <row r="385" spans="16:16">
      <c r="P385" s="74"/>
    </row>
    <row r="386" spans="16:16">
      <c r="P386" s="74"/>
    </row>
  </sheetData>
  <customSheetViews>
    <customSheetView guid="{37EBF6B8-25A0-4EFC-9608-366FD1E6584D}" showGridLines="0">
      <selection activeCell="B4" sqref="B4:F4"/>
      <pageMargins left="0.70866141732283472" right="0.70866141732283472" top="0.74803149606299213" bottom="0.74803149606299213" header="0.31496062992125984" footer="0.31496062992125984"/>
      <pageSetup paperSize="9" orientation="landscape" r:id="rId1"/>
    </customSheetView>
  </customSheetViews>
  <mergeCells count="6">
    <mergeCell ref="A27:H27"/>
    <mergeCell ref="A28:H28"/>
    <mergeCell ref="A2:F2"/>
    <mergeCell ref="B4:H4"/>
    <mergeCell ref="A25:H25"/>
    <mergeCell ref="A26:H26"/>
  </mergeCells>
  <pageMargins left="0.70866141732283472" right="0.70866141732283472" top="0.74803149606299213" bottom="0.74803149606299213" header="0.31496062992125984" footer="0.31496062992125984"/>
  <pageSetup paperSize="9" scale="96" orientation="landscape" r:id="rId2"/>
</worksheet>
</file>

<file path=xl/worksheets/sheet44.xml><?xml version="1.0" encoding="utf-8"?>
<worksheet xmlns="http://schemas.openxmlformats.org/spreadsheetml/2006/main" xmlns:r="http://schemas.openxmlformats.org/officeDocument/2006/relationships">
  <sheetPr codeName="Sheet24"/>
  <dimension ref="A2:C24"/>
  <sheetViews>
    <sheetView showGridLines="0" workbookViewId="0"/>
  </sheetViews>
  <sheetFormatPr defaultRowHeight="15"/>
  <cols>
    <col min="1" max="1" width="31.140625" customWidth="1"/>
    <col min="2" max="2" width="45.28515625" customWidth="1"/>
    <col min="3" max="3" width="31.140625" customWidth="1"/>
  </cols>
  <sheetData>
    <row r="2" spans="1:3">
      <c r="A2" s="11" t="s">
        <v>151</v>
      </c>
    </row>
    <row r="3" spans="1:3">
      <c r="A3" s="11"/>
    </row>
    <row r="4" spans="1:3" ht="19.5" customHeight="1">
      <c r="A4" s="33" t="s">
        <v>51</v>
      </c>
      <c r="B4" s="34" t="s">
        <v>87</v>
      </c>
      <c r="C4" s="35" t="s">
        <v>57</v>
      </c>
    </row>
    <row r="5" spans="1:3" ht="19.5" customHeight="1">
      <c r="A5" s="36" t="s">
        <v>101</v>
      </c>
      <c r="B5" s="36" t="s">
        <v>93</v>
      </c>
      <c r="C5" s="36" t="s">
        <v>165</v>
      </c>
    </row>
    <row r="6" spans="1:3" ht="19.5" customHeight="1">
      <c r="A6" s="28" t="s">
        <v>33</v>
      </c>
      <c r="B6" s="28" t="s">
        <v>94</v>
      </c>
      <c r="C6" s="28" t="s">
        <v>58</v>
      </c>
    </row>
    <row r="7" spans="1:3" ht="19.5" customHeight="1">
      <c r="A7" s="36" t="s">
        <v>52</v>
      </c>
      <c r="B7" s="36" t="s">
        <v>55</v>
      </c>
      <c r="C7" s="36" t="s">
        <v>59</v>
      </c>
    </row>
    <row r="8" spans="1:3" ht="19.5" customHeight="1">
      <c r="A8" s="622" t="s">
        <v>35</v>
      </c>
      <c r="B8" s="28" t="s">
        <v>95</v>
      </c>
      <c r="C8" s="28" t="s">
        <v>60</v>
      </c>
    </row>
    <row r="9" spans="1:3" ht="19.5" customHeight="1">
      <c r="A9" s="622"/>
      <c r="B9" s="28" t="s">
        <v>100</v>
      </c>
      <c r="C9" s="28" t="s">
        <v>61</v>
      </c>
    </row>
    <row r="10" spans="1:3" ht="19.5" customHeight="1">
      <c r="A10" s="36" t="s">
        <v>42</v>
      </c>
      <c r="B10" s="36" t="s">
        <v>96</v>
      </c>
      <c r="C10" s="36" t="s">
        <v>62</v>
      </c>
    </row>
    <row r="11" spans="1:3" ht="19.5" customHeight="1">
      <c r="A11" s="29" t="s">
        <v>38</v>
      </c>
      <c r="B11" s="28" t="s">
        <v>54</v>
      </c>
      <c r="C11" s="28" t="s">
        <v>67</v>
      </c>
    </row>
    <row r="12" spans="1:3" ht="19.5" customHeight="1">
      <c r="A12" s="623" t="s">
        <v>89</v>
      </c>
      <c r="B12" s="624" t="s">
        <v>119</v>
      </c>
      <c r="C12" s="36" t="s">
        <v>63</v>
      </c>
    </row>
    <row r="13" spans="1:3" ht="19.5" customHeight="1">
      <c r="A13" s="623"/>
      <c r="B13" s="624"/>
      <c r="C13" s="36" t="s">
        <v>66</v>
      </c>
    </row>
    <row r="14" spans="1:3" ht="19.5" customHeight="1">
      <c r="A14" s="49" t="s">
        <v>34</v>
      </c>
      <c r="B14" s="31" t="s">
        <v>53</v>
      </c>
      <c r="C14" s="31" t="s">
        <v>68</v>
      </c>
    </row>
    <row r="15" spans="1:3" ht="19.5" customHeight="1">
      <c r="A15" s="20" t="s">
        <v>37</v>
      </c>
      <c r="B15" s="37" t="s">
        <v>73</v>
      </c>
      <c r="C15" s="37" t="s">
        <v>156</v>
      </c>
    </row>
    <row r="16" spans="1:3" ht="19.5" customHeight="1">
      <c r="A16" s="30" t="s">
        <v>40</v>
      </c>
      <c r="B16" s="32" t="s">
        <v>64</v>
      </c>
      <c r="C16" s="32" t="s">
        <v>69</v>
      </c>
    </row>
    <row r="17" spans="1:3" ht="19.5" customHeight="1">
      <c r="A17" s="20" t="s">
        <v>39</v>
      </c>
      <c r="B17" s="37" t="s">
        <v>97</v>
      </c>
      <c r="C17" s="133">
        <v>1</v>
      </c>
    </row>
    <row r="18" spans="1:3" ht="19.5" customHeight="1">
      <c r="A18" s="30" t="s">
        <v>45</v>
      </c>
      <c r="B18" s="32" t="s">
        <v>98</v>
      </c>
      <c r="C18" s="32" t="s">
        <v>70</v>
      </c>
    </row>
    <row r="19" spans="1:3" ht="19.5" customHeight="1">
      <c r="A19" s="20" t="s">
        <v>41</v>
      </c>
      <c r="B19" s="37" t="s">
        <v>99</v>
      </c>
      <c r="C19" s="37" t="s">
        <v>71</v>
      </c>
    </row>
    <row r="20" spans="1:3" ht="19.5" customHeight="1">
      <c r="A20" s="30" t="s">
        <v>43</v>
      </c>
      <c r="B20" s="32" t="s">
        <v>65</v>
      </c>
      <c r="C20" s="53" t="s">
        <v>120</v>
      </c>
    </row>
    <row r="21" spans="1:3" ht="19.5" customHeight="1">
      <c r="A21" s="136"/>
      <c r="B21" s="134"/>
      <c r="C21" s="135"/>
    </row>
    <row r="22" spans="1:3">
      <c r="A22" s="309" t="s">
        <v>121</v>
      </c>
      <c r="B22" s="17"/>
      <c r="C22" s="310"/>
    </row>
    <row r="23" spans="1:3" ht="30" customHeight="1">
      <c r="A23" s="625" t="s">
        <v>158</v>
      </c>
      <c r="B23" s="607"/>
      <c r="C23" s="607"/>
    </row>
    <row r="24" spans="1:3" ht="27.75" customHeight="1">
      <c r="A24" s="625" t="s">
        <v>159</v>
      </c>
      <c r="B24" s="626"/>
      <c r="C24" s="626"/>
    </row>
  </sheetData>
  <customSheetViews>
    <customSheetView guid="{37EBF6B8-25A0-4EFC-9608-366FD1E6584D}" showGridLines="0">
      <pageMargins left="0.70866141732283472" right="0.70866141732283472" top="0.74803149606299213" bottom="0.74803149606299213" header="0.31496062992125984" footer="0.31496062992125984"/>
      <pageSetup paperSize="9" orientation="landscape" horizontalDpi="90" verticalDpi="90" r:id="rId1"/>
    </customSheetView>
  </customSheetViews>
  <mergeCells count="5">
    <mergeCell ref="A8:A9"/>
    <mergeCell ref="A12:A13"/>
    <mergeCell ref="B12:B13"/>
    <mergeCell ref="A23:C23"/>
    <mergeCell ref="A24:C24"/>
  </mergeCells>
  <pageMargins left="0.70866141732283472" right="0.70866141732283472" top="0.74803149606299213" bottom="0.74803149606299213" header="0.31496062992125984" footer="0.31496062992125984"/>
  <pageSetup paperSize="9" orientation="landscape" horizontalDpi="90" verticalDpi="90" r:id="rId2"/>
</worksheet>
</file>

<file path=xl/worksheets/sheet45.xml><?xml version="1.0" encoding="utf-8"?>
<worksheet xmlns="http://schemas.openxmlformats.org/spreadsheetml/2006/main" xmlns:r="http://schemas.openxmlformats.org/officeDocument/2006/relationships">
  <sheetPr codeName="Sheet25"/>
  <dimension ref="A2:C21"/>
  <sheetViews>
    <sheetView showGridLines="0" workbookViewId="0">
      <selection activeCell="D30" sqref="D30"/>
    </sheetView>
  </sheetViews>
  <sheetFormatPr defaultRowHeight="15"/>
  <cols>
    <col min="1" max="1" width="32.7109375" customWidth="1"/>
    <col min="2" max="2" width="59" customWidth="1"/>
    <col min="3" max="3" width="31.28515625" customWidth="1"/>
  </cols>
  <sheetData>
    <row r="2" spans="1:3">
      <c r="A2" s="483" t="s">
        <v>152</v>
      </c>
      <c r="B2" s="502"/>
      <c r="C2" s="502"/>
    </row>
    <row r="3" spans="1:3">
      <c r="A3" s="142"/>
      <c r="B3" s="143"/>
      <c r="C3" s="143"/>
    </row>
    <row r="4" spans="1:3" ht="24" customHeight="1">
      <c r="A4" s="39" t="s">
        <v>51</v>
      </c>
      <c r="B4" s="40" t="s">
        <v>87</v>
      </c>
      <c r="C4" s="38" t="s">
        <v>75</v>
      </c>
    </row>
    <row r="5" spans="1:3" ht="18.75" customHeight="1">
      <c r="A5" s="36" t="s">
        <v>101</v>
      </c>
      <c r="B5" s="41" t="s">
        <v>93</v>
      </c>
      <c r="C5" s="36" t="s">
        <v>91</v>
      </c>
    </row>
    <row r="6" spans="1:3" ht="18.75" customHeight="1">
      <c r="A6" s="28" t="s">
        <v>33</v>
      </c>
      <c r="B6" s="42" t="s">
        <v>94</v>
      </c>
      <c r="C6" s="28" t="s">
        <v>76</v>
      </c>
    </row>
    <row r="7" spans="1:3" ht="18.75" customHeight="1">
      <c r="A7" s="36" t="s">
        <v>52</v>
      </c>
      <c r="B7" s="41" t="s">
        <v>55</v>
      </c>
      <c r="C7" s="36" t="s">
        <v>355</v>
      </c>
    </row>
    <row r="8" spans="1:3" ht="18.75" customHeight="1">
      <c r="A8" s="47" t="s">
        <v>35</v>
      </c>
      <c r="B8" s="42" t="s">
        <v>95</v>
      </c>
      <c r="C8" s="28" t="s">
        <v>77</v>
      </c>
    </row>
    <row r="9" spans="1:3" ht="18.75" customHeight="1">
      <c r="A9" s="36" t="s">
        <v>42</v>
      </c>
      <c r="B9" s="41" t="s">
        <v>96</v>
      </c>
      <c r="C9" s="36" t="s">
        <v>78</v>
      </c>
    </row>
    <row r="10" spans="1:3" ht="18.75" customHeight="1">
      <c r="A10" s="632" t="s">
        <v>38</v>
      </c>
      <c r="B10" s="42" t="s">
        <v>54</v>
      </c>
      <c r="C10" s="28" t="s">
        <v>79</v>
      </c>
    </row>
    <row r="11" spans="1:3" s="298" customFormat="1" ht="18.75" customHeight="1">
      <c r="A11" s="633"/>
      <c r="B11" s="42" t="s">
        <v>143</v>
      </c>
      <c r="C11" s="305" t="s">
        <v>157</v>
      </c>
    </row>
    <row r="12" spans="1:3" ht="18.75" customHeight="1">
      <c r="A12" s="48" t="s">
        <v>89</v>
      </c>
      <c r="B12" s="46" t="s">
        <v>119</v>
      </c>
      <c r="C12" s="36" t="s">
        <v>80</v>
      </c>
    </row>
    <row r="13" spans="1:3" ht="18.75" customHeight="1">
      <c r="A13" s="627" t="s">
        <v>34</v>
      </c>
      <c r="B13" s="43" t="s">
        <v>53</v>
      </c>
      <c r="C13" s="28" t="s">
        <v>356</v>
      </c>
    </row>
    <row r="14" spans="1:3" ht="18.75" customHeight="1">
      <c r="A14" s="628"/>
      <c r="B14" s="43" t="s">
        <v>74</v>
      </c>
      <c r="C14" s="28" t="s">
        <v>81</v>
      </c>
    </row>
    <row r="15" spans="1:3" ht="18.75" customHeight="1">
      <c r="A15" s="20" t="s">
        <v>37</v>
      </c>
      <c r="B15" s="44" t="s">
        <v>73</v>
      </c>
      <c r="C15" s="36" t="s">
        <v>82</v>
      </c>
    </row>
    <row r="16" spans="1:3" ht="18.75" customHeight="1">
      <c r="A16" s="629" t="s">
        <v>40</v>
      </c>
      <c r="B16" s="630" t="s">
        <v>64</v>
      </c>
      <c r="C16" s="28" t="s">
        <v>83</v>
      </c>
    </row>
    <row r="17" spans="1:3" ht="18.75" customHeight="1">
      <c r="A17" s="628"/>
      <c r="B17" s="631"/>
      <c r="C17" s="28" t="s">
        <v>92</v>
      </c>
    </row>
    <row r="18" spans="1:3" ht="18.75" customHeight="1">
      <c r="A18" s="20" t="s">
        <v>39</v>
      </c>
      <c r="B18" s="44" t="s">
        <v>97</v>
      </c>
      <c r="C18" s="36" t="s">
        <v>84</v>
      </c>
    </row>
    <row r="19" spans="1:3" ht="18.75" customHeight="1">
      <c r="A19" s="30" t="s">
        <v>45</v>
      </c>
      <c r="B19" s="45" t="s">
        <v>98</v>
      </c>
      <c r="C19" s="28" t="s">
        <v>357</v>
      </c>
    </row>
    <row r="20" spans="1:3" ht="18.75" customHeight="1">
      <c r="A20" s="20" t="s">
        <v>41</v>
      </c>
      <c r="B20" s="44" t="s">
        <v>99</v>
      </c>
      <c r="C20" s="36" t="s">
        <v>85</v>
      </c>
    </row>
    <row r="21" spans="1:3" ht="18.75" customHeight="1">
      <c r="A21" s="30" t="s">
        <v>43</v>
      </c>
      <c r="B21" s="45" t="s">
        <v>65</v>
      </c>
      <c r="C21" s="28" t="s">
        <v>86</v>
      </c>
    </row>
  </sheetData>
  <customSheetViews>
    <customSheetView guid="{37EBF6B8-25A0-4EFC-9608-366FD1E6584D}" showGridLines="0">
      <pageMargins left="0.70866141732283472" right="0.70866141732283472" top="0.74803149606299213" bottom="0.74803149606299213" header="0.31496062992125984" footer="0.31496062992125984"/>
      <pageSetup paperSize="9" orientation="landscape" r:id="rId1"/>
    </customSheetView>
  </customSheetViews>
  <mergeCells count="5">
    <mergeCell ref="A13:A14"/>
    <mergeCell ref="A2:C2"/>
    <mergeCell ref="A16:A17"/>
    <mergeCell ref="B16:B17"/>
    <mergeCell ref="A10:A11"/>
  </mergeCells>
  <pageMargins left="0.70866141732283472" right="0.70866141732283472" top="0.74803149606299213" bottom="0.74803149606299213" header="0.31496062992125984" footer="0.31496062992125984"/>
  <pageSetup paperSize="9" orientation="landscape" r:id="rId2"/>
</worksheet>
</file>

<file path=xl/worksheets/sheet46.xml><?xml version="1.0" encoding="utf-8"?>
<worksheet xmlns="http://schemas.openxmlformats.org/spreadsheetml/2006/main" xmlns:r="http://schemas.openxmlformats.org/officeDocument/2006/relationships">
  <sheetPr codeName="Sheet46"/>
  <dimension ref="A1"/>
  <sheetViews>
    <sheetView workbookViewId="0">
      <selection activeCell="H34" sqref="H34"/>
    </sheetView>
  </sheetViews>
  <sheetFormatPr defaultRowHeight="15"/>
  <sheetData/>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
  <sheetViews>
    <sheetView workbookViewId="0">
      <selection activeCell="H34" sqref="H34"/>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2:S66"/>
  <sheetViews>
    <sheetView showGridLines="0" zoomScaleNormal="100" workbookViewId="0">
      <selection activeCell="A59" sqref="A59:L59"/>
    </sheetView>
  </sheetViews>
  <sheetFormatPr defaultRowHeight="15"/>
  <cols>
    <col min="1" max="1" width="18.28515625" customWidth="1"/>
    <col min="2" max="2" width="15.28515625" customWidth="1"/>
    <col min="13" max="13" width="9.140625" customWidth="1"/>
  </cols>
  <sheetData>
    <row r="2" spans="1:19">
      <c r="A2" s="11" t="s">
        <v>281</v>
      </c>
    </row>
    <row r="3" spans="1:19">
      <c r="A3" s="11"/>
    </row>
    <row r="4" spans="1:19" ht="17.25" customHeight="1">
      <c r="A4" s="96"/>
      <c r="B4" s="95"/>
      <c r="C4" s="508" t="s">
        <v>111</v>
      </c>
      <c r="D4" s="509"/>
      <c r="E4" s="509"/>
      <c r="F4" s="509"/>
      <c r="G4" s="509"/>
      <c r="H4" s="509"/>
      <c r="I4" s="509"/>
      <c r="J4" s="509"/>
      <c r="K4" s="509"/>
      <c r="L4" s="509"/>
      <c r="M4" s="509"/>
      <c r="N4" s="510"/>
      <c r="O4" s="94"/>
    </row>
    <row r="5" spans="1:19" ht="32.25" customHeight="1">
      <c r="A5" s="165" t="s">
        <v>51</v>
      </c>
      <c r="B5" s="166" t="s">
        <v>109</v>
      </c>
      <c r="C5" s="506" t="s">
        <v>106</v>
      </c>
      <c r="D5" s="507"/>
      <c r="E5" s="506" t="s">
        <v>50</v>
      </c>
      <c r="F5" s="507"/>
      <c r="G5" s="506" t="s">
        <v>49</v>
      </c>
      <c r="H5" s="507"/>
      <c r="I5" s="506" t="s">
        <v>105</v>
      </c>
      <c r="J5" s="507"/>
      <c r="K5" s="506" t="s">
        <v>26</v>
      </c>
      <c r="L5" s="507"/>
      <c r="M5" s="506" t="s">
        <v>27</v>
      </c>
      <c r="N5" s="511"/>
      <c r="O5" s="94"/>
    </row>
    <row r="6" spans="1:19" ht="14.25" customHeight="1">
      <c r="A6" s="505" t="s">
        <v>32</v>
      </c>
      <c r="B6" s="240">
        <v>2015</v>
      </c>
      <c r="C6" s="241">
        <v>19</v>
      </c>
      <c r="D6" s="242">
        <f>(C6/M6)</f>
        <v>0.52777777777777779</v>
      </c>
      <c r="E6" s="241">
        <v>6</v>
      </c>
      <c r="F6" s="246">
        <f>(E6/M6)</f>
        <v>0.16666666666666666</v>
      </c>
      <c r="G6" s="241">
        <v>5</v>
      </c>
      <c r="H6" s="246">
        <f>(G6/M6)</f>
        <v>0.1388888888888889</v>
      </c>
      <c r="I6" s="241">
        <v>6</v>
      </c>
      <c r="J6" s="246">
        <f>(I6/M6)</f>
        <v>0.16666666666666666</v>
      </c>
      <c r="K6" s="241">
        <v>0</v>
      </c>
      <c r="L6" s="246">
        <f>(K6/M6)</f>
        <v>0</v>
      </c>
      <c r="M6" s="241">
        <v>36</v>
      </c>
      <c r="N6" s="244">
        <f>SUM(D6,F6,H6,J6,L6)</f>
        <v>0.99999999999999989</v>
      </c>
      <c r="O6" s="94"/>
      <c r="S6" s="94"/>
    </row>
    <row r="7" spans="1:19" ht="14.25" customHeight="1">
      <c r="A7" s="505"/>
      <c r="B7" s="240">
        <v>2016</v>
      </c>
      <c r="C7" s="241">
        <v>29</v>
      </c>
      <c r="D7" s="242">
        <f t="shared" ref="D7:D35" si="0">(C7/M7)</f>
        <v>0.70731707317073167</v>
      </c>
      <c r="E7" s="241">
        <v>5</v>
      </c>
      <c r="F7" s="246">
        <f t="shared" ref="F7:F35" si="1">(E7/M7)</f>
        <v>0.12195121951219512</v>
      </c>
      <c r="G7" s="241">
        <v>1</v>
      </c>
      <c r="H7" s="246">
        <f t="shared" ref="H7:H35" si="2">(G7/M7)</f>
        <v>2.4390243902439025E-2</v>
      </c>
      <c r="I7" s="241">
        <v>6</v>
      </c>
      <c r="J7" s="246">
        <f t="shared" ref="J7:J35" si="3">(I7/M7)</f>
        <v>0.14634146341463414</v>
      </c>
      <c r="K7" s="241">
        <v>0</v>
      </c>
      <c r="L7" s="246">
        <f t="shared" ref="L7:L35" si="4">(K7/M7)</f>
        <v>0</v>
      </c>
      <c r="M7" s="241">
        <v>41</v>
      </c>
      <c r="N7" s="244">
        <f t="shared" ref="N7:N35" si="5">SUM(D7,F7,H7,J7,L7)</f>
        <v>1</v>
      </c>
      <c r="O7" s="94"/>
      <c r="S7" s="94"/>
    </row>
    <row r="8" spans="1:19" ht="14.25" customHeight="1">
      <c r="A8" s="505" t="s">
        <v>33</v>
      </c>
      <c r="B8" s="240">
        <v>2015</v>
      </c>
      <c r="C8" s="241">
        <v>2</v>
      </c>
      <c r="D8" s="242">
        <f t="shared" si="0"/>
        <v>0.33333333333333331</v>
      </c>
      <c r="E8" s="241">
        <v>3</v>
      </c>
      <c r="F8" s="246">
        <f t="shared" si="1"/>
        <v>0.5</v>
      </c>
      <c r="G8" s="241">
        <v>0</v>
      </c>
      <c r="H8" s="246">
        <f t="shared" si="2"/>
        <v>0</v>
      </c>
      <c r="I8" s="241">
        <v>1</v>
      </c>
      <c r="J8" s="246">
        <f t="shared" si="3"/>
        <v>0.16666666666666666</v>
      </c>
      <c r="K8" s="241">
        <v>0</v>
      </c>
      <c r="L8" s="246">
        <f t="shared" si="4"/>
        <v>0</v>
      </c>
      <c r="M8" s="241">
        <v>6</v>
      </c>
      <c r="N8" s="244">
        <f t="shared" si="5"/>
        <v>0.99999999999999989</v>
      </c>
      <c r="O8" s="94"/>
      <c r="S8" s="94"/>
    </row>
    <row r="9" spans="1:19" ht="14.25" customHeight="1">
      <c r="A9" s="505"/>
      <c r="B9" s="240">
        <v>2016</v>
      </c>
      <c r="C9" s="241">
        <v>3</v>
      </c>
      <c r="D9" s="242">
        <f t="shared" si="0"/>
        <v>0.5</v>
      </c>
      <c r="E9" s="241">
        <v>1</v>
      </c>
      <c r="F9" s="246">
        <f t="shared" si="1"/>
        <v>0.16666666666666666</v>
      </c>
      <c r="G9" s="241">
        <v>0</v>
      </c>
      <c r="H9" s="246">
        <f t="shared" si="2"/>
        <v>0</v>
      </c>
      <c r="I9" s="241">
        <v>2</v>
      </c>
      <c r="J9" s="246">
        <f t="shared" si="3"/>
        <v>0.33333333333333331</v>
      </c>
      <c r="K9" s="241">
        <v>0</v>
      </c>
      <c r="L9" s="246">
        <f t="shared" si="4"/>
        <v>0</v>
      </c>
      <c r="M9" s="241">
        <v>6</v>
      </c>
      <c r="N9" s="244">
        <f t="shared" si="5"/>
        <v>1</v>
      </c>
      <c r="O9" s="94"/>
      <c r="S9" s="94"/>
    </row>
    <row r="10" spans="1:19" ht="14.25" customHeight="1">
      <c r="A10" s="505" t="s">
        <v>44</v>
      </c>
      <c r="B10" s="240">
        <v>2015</v>
      </c>
      <c r="C10" s="241">
        <v>10</v>
      </c>
      <c r="D10" s="242">
        <f t="shared" si="0"/>
        <v>0.76923076923076927</v>
      </c>
      <c r="E10" s="241">
        <v>1</v>
      </c>
      <c r="F10" s="246">
        <f t="shared" si="1"/>
        <v>7.6923076923076927E-2</v>
      </c>
      <c r="G10" s="241">
        <v>1</v>
      </c>
      <c r="H10" s="246">
        <f t="shared" si="2"/>
        <v>7.6923076923076927E-2</v>
      </c>
      <c r="I10" s="241">
        <v>1</v>
      </c>
      <c r="J10" s="246">
        <f t="shared" si="3"/>
        <v>7.6923076923076927E-2</v>
      </c>
      <c r="K10" s="241">
        <v>0</v>
      </c>
      <c r="L10" s="246">
        <f t="shared" si="4"/>
        <v>0</v>
      </c>
      <c r="M10" s="241">
        <v>13</v>
      </c>
      <c r="N10" s="244">
        <f t="shared" si="5"/>
        <v>1</v>
      </c>
      <c r="O10" s="94"/>
      <c r="S10" s="94"/>
    </row>
    <row r="11" spans="1:19" ht="14.25" customHeight="1">
      <c r="A11" s="505"/>
      <c r="B11" s="240">
        <v>2016</v>
      </c>
      <c r="C11" s="241">
        <v>4</v>
      </c>
      <c r="D11" s="242">
        <f t="shared" si="0"/>
        <v>0.8</v>
      </c>
      <c r="E11" s="241">
        <v>1</v>
      </c>
      <c r="F11" s="246">
        <f t="shared" si="1"/>
        <v>0.2</v>
      </c>
      <c r="G11" s="241">
        <v>0</v>
      </c>
      <c r="H11" s="246">
        <f t="shared" si="2"/>
        <v>0</v>
      </c>
      <c r="I11" s="241">
        <v>0</v>
      </c>
      <c r="J11" s="246">
        <f t="shared" si="3"/>
        <v>0</v>
      </c>
      <c r="K11" s="241">
        <v>0</v>
      </c>
      <c r="L11" s="246">
        <f t="shared" si="4"/>
        <v>0</v>
      </c>
      <c r="M11" s="241">
        <v>5</v>
      </c>
      <c r="N11" s="244">
        <f t="shared" si="5"/>
        <v>1</v>
      </c>
      <c r="O11" s="94"/>
    </row>
    <row r="12" spans="1:19" ht="14.25" customHeight="1">
      <c r="A12" s="505" t="s">
        <v>35</v>
      </c>
      <c r="B12" s="240">
        <v>2015</v>
      </c>
      <c r="C12" s="241">
        <v>12</v>
      </c>
      <c r="D12" s="242">
        <f t="shared" si="0"/>
        <v>0.23076923076923078</v>
      </c>
      <c r="E12" s="241">
        <v>11</v>
      </c>
      <c r="F12" s="246">
        <f t="shared" si="1"/>
        <v>0.21153846153846154</v>
      </c>
      <c r="G12" s="241">
        <v>9</v>
      </c>
      <c r="H12" s="246">
        <f t="shared" si="2"/>
        <v>0.17307692307692307</v>
      </c>
      <c r="I12" s="241">
        <v>20</v>
      </c>
      <c r="J12" s="246">
        <f t="shared" si="3"/>
        <v>0.38461538461538464</v>
      </c>
      <c r="K12" s="241">
        <v>0</v>
      </c>
      <c r="L12" s="246">
        <f t="shared" si="4"/>
        <v>0</v>
      </c>
      <c r="M12" s="241">
        <v>52</v>
      </c>
      <c r="N12" s="244">
        <f t="shared" si="5"/>
        <v>1</v>
      </c>
      <c r="O12" s="94"/>
    </row>
    <row r="13" spans="1:19" ht="14.25" customHeight="1">
      <c r="A13" s="505"/>
      <c r="B13" s="240">
        <v>2016</v>
      </c>
      <c r="C13" s="241">
        <v>18</v>
      </c>
      <c r="D13" s="242">
        <f t="shared" si="0"/>
        <v>0.45</v>
      </c>
      <c r="E13" s="241">
        <v>6</v>
      </c>
      <c r="F13" s="246">
        <f t="shared" si="1"/>
        <v>0.15</v>
      </c>
      <c r="G13" s="241">
        <v>7</v>
      </c>
      <c r="H13" s="246">
        <f t="shared" si="2"/>
        <v>0.17499999999999999</v>
      </c>
      <c r="I13" s="241">
        <v>9</v>
      </c>
      <c r="J13" s="246">
        <f t="shared" si="3"/>
        <v>0.22500000000000001</v>
      </c>
      <c r="K13" s="241">
        <v>0</v>
      </c>
      <c r="L13" s="246">
        <f t="shared" si="4"/>
        <v>0</v>
      </c>
      <c r="M13" s="241">
        <v>40</v>
      </c>
      <c r="N13" s="244">
        <f t="shared" si="5"/>
        <v>0.99999999999999989</v>
      </c>
      <c r="O13" s="94"/>
    </row>
    <row r="14" spans="1:19" ht="14.25" customHeight="1">
      <c r="A14" s="505" t="s">
        <v>42</v>
      </c>
      <c r="B14" s="240">
        <v>2015</v>
      </c>
      <c r="C14" s="241">
        <v>26</v>
      </c>
      <c r="D14" s="242">
        <f t="shared" si="0"/>
        <v>0.68421052631578949</v>
      </c>
      <c r="E14" s="241">
        <v>5</v>
      </c>
      <c r="F14" s="246">
        <f t="shared" si="1"/>
        <v>0.13157894736842105</v>
      </c>
      <c r="G14" s="241">
        <v>2</v>
      </c>
      <c r="H14" s="246">
        <f t="shared" si="2"/>
        <v>5.2631578947368418E-2</v>
      </c>
      <c r="I14" s="241">
        <v>5</v>
      </c>
      <c r="J14" s="246">
        <f t="shared" si="3"/>
        <v>0.13157894736842105</v>
      </c>
      <c r="K14" s="241">
        <v>0</v>
      </c>
      <c r="L14" s="246">
        <f t="shared" si="4"/>
        <v>0</v>
      </c>
      <c r="M14" s="241">
        <v>38</v>
      </c>
      <c r="N14" s="244">
        <f t="shared" si="5"/>
        <v>1</v>
      </c>
      <c r="O14" s="94"/>
    </row>
    <row r="15" spans="1:19" ht="14.25" customHeight="1">
      <c r="A15" s="505"/>
      <c r="B15" s="240">
        <v>2016</v>
      </c>
      <c r="C15" s="241">
        <v>26</v>
      </c>
      <c r="D15" s="242">
        <f t="shared" si="0"/>
        <v>0.78787878787878785</v>
      </c>
      <c r="E15" s="241">
        <v>5</v>
      </c>
      <c r="F15" s="246">
        <f t="shared" si="1"/>
        <v>0.15151515151515152</v>
      </c>
      <c r="G15" s="241">
        <v>1</v>
      </c>
      <c r="H15" s="246">
        <f t="shared" si="2"/>
        <v>3.0303030303030304E-2</v>
      </c>
      <c r="I15" s="241">
        <v>1</v>
      </c>
      <c r="J15" s="246">
        <f t="shared" si="3"/>
        <v>3.0303030303030304E-2</v>
      </c>
      <c r="K15" s="241">
        <v>0</v>
      </c>
      <c r="L15" s="246">
        <f t="shared" si="4"/>
        <v>0</v>
      </c>
      <c r="M15" s="241">
        <v>33</v>
      </c>
      <c r="N15" s="244">
        <f t="shared" si="5"/>
        <v>0.99999999999999989</v>
      </c>
      <c r="O15" s="94"/>
    </row>
    <row r="16" spans="1:19" ht="14.25" customHeight="1">
      <c r="A16" s="505" t="s">
        <v>36</v>
      </c>
      <c r="B16" s="240">
        <v>2015</v>
      </c>
      <c r="C16" s="241">
        <v>59</v>
      </c>
      <c r="D16" s="242">
        <f t="shared" si="0"/>
        <v>0.60204081632653061</v>
      </c>
      <c r="E16" s="241">
        <v>19</v>
      </c>
      <c r="F16" s="246">
        <f t="shared" si="1"/>
        <v>0.19387755102040816</v>
      </c>
      <c r="G16" s="241">
        <v>5</v>
      </c>
      <c r="H16" s="246">
        <f t="shared" si="2"/>
        <v>5.1020408163265307E-2</v>
      </c>
      <c r="I16" s="241">
        <v>15</v>
      </c>
      <c r="J16" s="246">
        <f t="shared" si="3"/>
        <v>0.15306122448979592</v>
      </c>
      <c r="K16" s="241">
        <v>0</v>
      </c>
      <c r="L16" s="246">
        <f t="shared" si="4"/>
        <v>0</v>
      </c>
      <c r="M16" s="241">
        <v>98</v>
      </c>
      <c r="N16" s="244">
        <f t="shared" si="5"/>
        <v>1</v>
      </c>
      <c r="O16" s="94"/>
    </row>
    <row r="17" spans="1:15" ht="14.25" customHeight="1">
      <c r="A17" s="505"/>
      <c r="B17" s="240">
        <v>2016</v>
      </c>
      <c r="C17" s="241">
        <v>50</v>
      </c>
      <c r="D17" s="242">
        <f t="shared" si="0"/>
        <v>0.64102564102564108</v>
      </c>
      <c r="E17" s="241">
        <v>10</v>
      </c>
      <c r="F17" s="246">
        <f t="shared" si="1"/>
        <v>0.12820512820512819</v>
      </c>
      <c r="G17" s="241">
        <v>10</v>
      </c>
      <c r="H17" s="246">
        <f t="shared" si="2"/>
        <v>0.12820512820512819</v>
      </c>
      <c r="I17" s="241">
        <v>8</v>
      </c>
      <c r="J17" s="246">
        <f t="shared" si="3"/>
        <v>0.10256410256410256</v>
      </c>
      <c r="K17" s="241">
        <v>0</v>
      </c>
      <c r="L17" s="246">
        <f t="shared" si="4"/>
        <v>0</v>
      </c>
      <c r="M17" s="241">
        <v>78</v>
      </c>
      <c r="N17" s="244">
        <f t="shared" si="5"/>
        <v>1</v>
      </c>
      <c r="O17" s="94"/>
    </row>
    <row r="18" spans="1:15" ht="14.25" customHeight="1">
      <c r="A18" s="505" t="s">
        <v>38</v>
      </c>
      <c r="B18" s="240">
        <v>2015</v>
      </c>
      <c r="C18" s="241">
        <v>49</v>
      </c>
      <c r="D18" s="242">
        <f t="shared" si="0"/>
        <v>0.84482758620689657</v>
      </c>
      <c r="E18" s="241">
        <v>5</v>
      </c>
      <c r="F18" s="246">
        <f t="shared" si="1"/>
        <v>8.6206896551724144E-2</v>
      </c>
      <c r="G18" s="241">
        <v>0</v>
      </c>
      <c r="H18" s="246">
        <f t="shared" si="2"/>
        <v>0</v>
      </c>
      <c r="I18" s="241">
        <v>4</v>
      </c>
      <c r="J18" s="246">
        <f t="shared" si="3"/>
        <v>6.8965517241379309E-2</v>
      </c>
      <c r="K18" s="241">
        <v>0</v>
      </c>
      <c r="L18" s="246">
        <f t="shared" si="4"/>
        <v>0</v>
      </c>
      <c r="M18" s="241">
        <v>58</v>
      </c>
      <c r="N18" s="244">
        <f t="shared" si="5"/>
        <v>1</v>
      </c>
      <c r="O18" s="94"/>
    </row>
    <row r="19" spans="1:15" ht="14.25" customHeight="1">
      <c r="A19" s="505"/>
      <c r="B19" s="240">
        <v>2016</v>
      </c>
      <c r="C19" s="241">
        <v>37</v>
      </c>
      <c r="D19" s="242">
        <f t="shared" si="0"/>
        <v>0.58730158730158732</v>
      </c>
      <c r="E19" s="241">
        <v>19</v>
      </c>
      <c r="F19" s="246">
        <f t="shared" si="1"/>
        <v>0.30158730158730157</v>
      </c>
      <c r="G19" s="241">
        <v>4</v>
      </c>
      <c r="H19" s="246">
        <f t="shared" si="2"/>
        <v>6.3492063492063489E-2</v>
      </c>
      <c r="I19" s="241">
        <v>3</v>
      </c>
      <c r="J19" s="246">
        <f t="shared" si="3"/>
        <v>4.7619047619047616E-2</v>
      </c>
      <c r="K19" s="241">
        <v>0</v>
      </c>
      <c r="L19" s="246">
        <f t="shared" si="4"/>
        <v>0</v>
      </c>
      <c r="M19" s="241">
        <v>63</v>
      </c>
      <c r="N19" s="244">
        <f t="shared" si="5"/>
        <v>1</v>
      </c>
      <c r="O19" s="94"/>
    </row>
    <row r="20" spans="1:15" ht="14.25" customHeight="1">
      <c r="A20" s="505" t="s">
        <v>34</v>
      </c>
      <c r="B20" s="240">
        <v>2015</v>
      </c>
      <c r="C20" s="241">
        <v>25</v>
      </c>
      <c r="D20" s="242">
        <f t="shared" si="0"/>
        <v>0.6097560975609756</v>
      </c>
      <c r="E20" s="241">
        <v>9</v>
      </c>
      <c r="F20" s="246">
        <f t="shared" si="1"/>
        <v>0.21951219512195122</v>
      </c>
      <c r="G20" s="241">
        <v>2</v>
      </c>
      <c r="H20" s="246">
        <f t="shared" si="2"/>
        <v>4.878048780487805E-2</v>
      </c>
      <c r="I20" s="241">
        <v>4</v>
      </c>
      <c r="J20" s="246">
        <f t="shared" si="3"/>
        <v>9.7560975609756101E-2</v>
      </c>
      <c r="K20" s="241">
        <v>1</v>
      </c>
      <c r="L20" s="246">
        <f t="shared" si="4"/>
        <v>2.4390243902439025E-2</v>
      </c>
      <c r="M20" s="241">
        <v>41</v>
      </c>
      <c r="N20" s="244">
        <f t="shared" si="5"/>
        <v>1</v>
      </c>
      <c r="O20" s="94"/>
    </row>
    <row r="21" spans="1:15" ht="14.25" customHeight="1">
      <c r="A21" s="505"/>
      <c r="B21" s="240">
        <v>2016</v>
      </c>
      <c r="C21" s="241">
        <v>32</v>
      </c>
      <c r="D21" s="242">
        <f t="shared" si="0"/>
        <v>0.68085106382978722</v>
      </c>
      <c r="E21" s="241">
        <v>9</v>
      </c>
      <c r="F21" s="246">
        <f t="shared" si="1"/>
        <v>0.19148936170212766</v>
      </c>
      <c r="G21" s="241">
        <v>1</v>
      </c>
      <c r="H21" s="246">
        <f t="shared" si="2"/>
        <v>2.1276595744680851E-2</v>
      </c>
      <c r="I21" s="241">
        <v>4</v>
      </c>
      <c r="J21" s="246">
        <f t="shared" si="3"/>
        <v>8.5106382978723402E-2</v>
      </c>
      <c r="K21" s="241">
        <v>1</v>
      </c>
      <c r="L21" s="246">
        <f t="shared" si="4"/>
        <v>2.1276595744680851E-2</v>
      </c>
      <c r="M21" s="241">
        <v>47</v>
      </c>
      <c r="N21" s="244">
        <f t="shared" si="5"/>
        <v>1</v>
      </c>
      <c r="O21" s="94"/>
    </row>
    <row r="22" spans="1:15" ht="14.25" customHeight="1">
      <c r="A22" s="505" t="s">
        <v>37</v>
      </c>
      <c r="B22" s="240">
        <v>2015</v>
      </c>
      <c r="C22" s="241">
        <v>30</v>
      </c>
      <c r="D22" s="242">
        <f t="shared" si="0"/>
        <v>0.46875</v>
      </c>
      <c r="E22" s="241">
        <v>23</v>
      </c>
      <c r="F22" s="246">
        <f t="shared" si="1"/>
        <v>0.359375</v>
      </c>
      <c r="G22" s="241">
        <v>4</v>
      </c>
      <c r="H22" s="246">
        <f t="shared" si="2"/>
        <v>6.25E-2</v>
      </c>
      <c r="I22" s="241">
        <v>7</v>
      </c>
      <c r="J22" s="246">
        <f t="shared" si="3"/>
        <v>0.109375</v>
      </c>
      <c r="K22" s="241">
        <v>0</v>
      </c>
      <c r="L22" s="246">
        <f t="shared" si="4"/>
        <v>0</v>
      </c>
      <c r="M22" s="241">
        <v>64</v>
      </c>
      <c r="N22" s="244">
        <f t="shared" si="5"/>
        <v>1</v>
      </c>
      <c r="O22" s="94"/>
    </row>
    <row r="23" spans="1:15" ht="14.25" customHeight="1">
      <c r="A23" s="505"/>
      <c r="B23" s="240">
        <v>2016</v>
      </c>
      <c r="C23" s="241">
        <v>33</v>
      </c>
      <c r="D23" s="242">
        <f t="shared" si="0"/>
        <v>0.66</v>
      </c>
      <c r="E23" s="241">
        <v>13</v>
      </c>
      <c r="F23" s="246">
        <f t="shared" si="1"/>
        <v>0.26</v>
      </c>
      <c r="G23" s="241">
        <v>0</v>
      </c>
      <c r="H23" s="246">
        <f t="shared" si="2"/>
        <v>0</v>
      </c>
      <c r="I23" s="241">
        <v>3</v>
      </c>
      <c r="J23" s="246">
        <f t="shared" si="3"/>
        <v>0.06</v>
      </c>
      <c r="K23" s="241">
        <v>1</v>
      </c>
      <c r="L23" s="246">
        <f t="shared" si="4"/>
        <v>0.02</v>
      </c>
      <c r="M23" s="241">
        <v>50</v>
      </c>
      <c r="N23" s="244">
        <f t="shared" si="5"/>
        <v>1</v>
      </c>
      <c r="O23" s="94"/>
    </row>
    <row r="24" spans="1:15" ht="14.25" customHeight="1">
      <c r="A24" s="505" t="s">
        <v>40</v>
      </c>
      <c r="B24" s="240">
        <v>2015</v>
      </c>
      <c r="C24" s="241">
        <v>55</v>
      </c>
      <c r="D24" s="242">
        <f t="shared" si="0"/>
        <v>0.7142857142857143</v>
      </c>
      <c r="E24" s="241">
        <v>1</v>
      </c>
      <c r="F24" s="246">
        <f t="shared" si="1"/>
        <v>1.2987012987012988E-2</v>
      </c>
      <c r="G24" s="241">
        <v>1</v>
      </c>
      <c r="H24" s="246">
        <f t="shared" si="2"/>
        <v>1.2987012987012988E-2</v>
      </c>
      <c r="I24" s="241">
        <v>6</v>
      </c>
      <c r="J24" s="246">
        <f t="shared" si="3"/>
        <v>7.792207792207792E-2</v>
      </c>
      <c r="K24" s="241">
        <v>14</v>
      </c>
      <c r="L24" s="246">
        <f t="shared" si="4"/>
        <v>0.18181818181818182</v>
      </c>
      <c r="M24" s="241">
        <v>77</v>
      </c>
      <c r="N24" s="244">
        <f t="shared" si="5"/>
        <v>1</v>
      </c>
      <c r="O24" s="94"/>
    </row>
    <row r="25" spans="1:15" ht="14.25" customHeight="1">
      <c r="A25" s="505"/>
      <c r="B25" s="240">
        <v>2016</v>
      </c>
      <c r="C25" s="241">
        <v>44</v>
      </c>
      <c r="D25" s="242">
        <f t="shared" si="0"/>
        <v>0.69841269841269837</v>
      </c>
      <c r="E25" s="241">
        <v>7</v>
      </c>
      <c r="F25" s="246">
        <f t="shared" si="1"/>
        <v>0.1111111111111111</v>
      </c>
      <c r="G25" s="241">
        <v>3</v>
      </c>
      <c r="H25" s="246">
        <f t="shared" si="2"/>
        <v>4.7619047619047616E-2</v>
      </c>
      <c r="I25" s="241">
        <v>8</v>
      </c>
      <c r="J25" s="246">
        <f t="shared" si="3"/>
        <v>0.12698412698412698</v>
      </c>
      <c r="K25" s="241">
        <v>1</v>
      </c>
      <c r="L25" s="246">
        <f t="shared" si="4"/>
        <v>1.5873015873015872E-2</v>
      </c>
      <c r="M25" s="241">
        <v>63</v>
      </c>
      <c r="N25" s="244">
        <f t="shared" si="5"/>
        <v>1</v>
      </c>
      <c r="O25" s="94"/>
    </row>
    <row r="26" spans="1:15" ht="14.25" customHeight="1">
      <c r="A26" s="505" t="s">
        <v>39</v>
      </c>
      <c r="B26" s="240">
        <v>2015</v>
      </c>
      <c r="C26" s="241">
        <v>2</v>
      </c>
      <c r="D26" s="242">
        <f t="shared" si="0"/>
        <v>1</v>
      </c>
      <c r="E26" s="241">
        <v>0</v>
      </c>
      <c r="F26" s="246">
        <f t="shared" si="1"/>
        <v>0</v>
      </c>
      <c r="G26" s="241">
        <v>0</v>
      </c>
      <c r="H26" s="246">
        <f t="shared" si="2"/>
        <v>0</v>
      </c>
      <c r="I26" s="241">
        <v>0</v>
      </c>
      <c r="J26" s="246">
        <f t="shared" si="3"/>
        <v>0</v>
      </c>
      <c r="K26" s="241">
        <v>0</v>
      </c>
      <c r="L26" s="246">
        <f t="shared" si="4"/>
        <v>0</v>
      </c>
      <c r="M26" s="241">
        <v>2</v>
      </c>
      <c r="N26" s="244">
        <f t="shared" si="5"/>
        <v>1</v>
      </c>
      <c r="O26" s="94"/>
    </row>
    <row r="27" spans="1:15" ht="14.25" customHeight="1">
      <c r="A27" s="505"/>
      <c r="B27" s="240">
        <v>2016</v>
      </c>
      <c r="C27" s="241">
        <v>6</v>
      </c>
      <c r="D27" s="242">
        <f t="shared" si="0"/>
        <v>1</v>
      </c>
      <c r="E27" s="241">
        <v>0</v>
      </c>
      <c r="F27" s="246">
        <f t="shared" si="1"/>
        <v>0</v>
      </c>
      <c r="G27" s="241">
        <v>0</v>
      </c>
      <c r="H27" s="246">
        <f t="shared" si="2"/>
        <v>0</v>
      </c>
      <c r="I27" s="241">
        <v>0</v>
      </c>
      <c r="J27" s="246">
        <f t="shared" si="3"/>
        <v>0</v>
      </c>
      <c r="K27" s="241">
        <v>0</v>
      </c>
      <c r="L27" s="246">
        <f t="shared" si="4"/>
        <v>0</v>
      </c>
      <c r="M27" s="241">
        <v>6</v>
      </c>
      <c r="N27" s="244">
        <f t="shared" si="5"/>
        <v>1</v>
      </c>
      <c r="O27" s="94"/>
    </row>
    <row r="28" spans="1:15" s="347" customFormat="1" ht="14.25" customHeight="1">
      <c r="A28" s="516" t="s">
        <v>45</v>
      </c>
      <c r="B28" s="240">
        <v>2015</v>
      </c>
      <c r="C28" s="241">
        <v>0</v>
      </c>
      <c r="D28" s="242">
        <v>0</v>
      </c>
      <c r="E28" s="241">
        <v>0</v>
      </c>
      <c r="F28" s="246">
        <v>0</v>
      </c>
      <c r="G28" s="241">
        <v>0</v>
      </c>
      <c r="H28" s="246">
        <v>0</v>
      </c>
      <c r="I28" s="241">
        <v>0</v>
      </c>
      <c r="J28" s="246">
        <v>0</v>
      </c>
      <c r="K28" s="241">
        <v>0</v>
      </c>
      <c r="L28" s="246">
        <v>0</v>
      </c>
      <c r="M28" s="241">
        <v>0</v>
      </c>
      <c r="N28" s="244">
        <f t="shared" si="5"/>
        <v>0</v>
      </c>
      <c r="O28" s="94"/>
    </row>
    <row r="29" spans="1:15" ht="14.25" customHeight="1">
      <c r="A29" s="517"/>
      <c r="B29" s="240">
        <v>2016</v>
      </c>
      <c r="C29" s="241">
        <v>0</v>
      </c>
      <c r="D29" s="242">
        <f t="shared" si="0"/>
        <v>0</v>
      </c>
      <c r="E29" s="241">
        <v>0</v>
      </c>
      <c r="F29" s="246">
        <f t="shared" si="1"/>
        <v>0</v>
      </c>
      <c r="G29" s="241">
        <v>1</v>
      </c>
      <c r="H29" s="246">
        <f t="shared" si="2"/>
        <v>0.33333333333333331</v>
      </c>
      <c r="I29" s="241">
        <v>2</v>
      </c>
      <c r="J29" s="246">
        <f t="shared" si="3"/>
        <v>0.66666666666666663</v>
      </c>
      <c r="K29" s="241">
        <v>0</v>
      </c>
      <c r="L29" s="246">
        <f t="shared" si="4"/>
        <v>0</v>
      </c>
      <c r="M29" s="241">
        <v>3</v>
      </c>
      <c r="N29" s="244">
        <f t="shared" si="5"/>
        <v>1</v>
      </c>
      <c r="O29" s="94"/>
    </row>
    <row r="30" spans="1:15" ht="14.25" customHeight="1">
      <c r="A30" s="505" t="s">
        <v>41</v>
      </c>
      <c r="B30" s="240">
        <v>2015</v>
      </c>
      <c r="C30" s="241">
        <v>44</v>
      </c>
      <c r="D30" s="242">
        <f t="shared" si="0"/>
        <v>0.73333333333333328</v>
      </c>
      <c r="E30" s="241">
        <v>5</v>
      </c>
      <c r="F30" s="246">
        <f t="shared" si="1"/>
        <v>8.3333333333333329E-2</v>
      </c>
      <c r="G30" s="241">
        <v>5</v>
      </c>
      <c r="H30" s="246">
        <f t="shared" si="2"/>
        <v>8.3333333333333329E-2</v>
      </c>
      <c r="I30" s="241">
        <v>6</v>
      </c>
      <c r="J30" s="246">
        <f t="shared" si="3"/>
        <v>0.1</v>
      </c>
      <c r="K30" s="241">
        <v>0</v>
      </c>
      <c r="L30" s="246">
        <f t="shared" si="4"/>
        <v>0</v>
      </c>
      <c r="M30" s="241">
        <v>60</v>
      </c>
      <c r="N30" s="244">
        <f t="shared" si="5"/>
        <v>1</v>
      </c>
      <c r="O30" s="94"/>
    </row>
    <row r="31" spans="1:15" ht="14.25" customHeight="1">
      <c r="A31" s="505"/>
      <c r="B31" s="240">
        <v>2016</v>
      </c>
      <c r="C31" s="241">
        <v>35</v>
      </c>
      <c r="D31" s="242">
        <f t="shared" si="0"/>
        <v>0.68627450980392157</v>
      </c>
      <c r="E31" s="241">
        <v>7</v>
      </c>
      <c r="F31" s="246">
        <f t="shared" si="1"/>
        <v>0.13725490196078433</v>
      </c>
      <c r="G31" s="241">
        <v>3</v>
      </c>
      <c r="H31" s="246">
        <f t="shared" si="2"/>
        <v>5.8823529411764705E-2</v>
      </c>
      <c r="I31" s="241">
        <v>6</v>
      </c>
      <c r="J31" s="246">
        <f t="shared" si="3"/>
        <v>0.11764705882352941</v>
      </c>
      <c r="K31" s="241">
        <v>0</v>
      </c>
      <c r="L31" s="246">
        <f t="shared" si="4"/>
        <v>0</v>
      </c>
      <c r="M31" s="241">
        <v>51</v>
      </c>
      <c r="N31" s="244">
        <f t="shared" si="5"/>
        <v>1</v>
      </c>
      <c r="O31" s="94"/>
    </row>
    <row r="32" spans="1:15" s="347" customFormat="1" ht="14.25" customHeight="1">
      <c r="A32" s="516" t="s">
        <v>43</v>
      </c>
      <c r="B32" s="240">
        <v>2015</v>
      </c>
      <c r="C32" s="241">
        <v>0</v>
      </c>
      <c r="D32" s="242">
        <v>0</v>
      </c>
      <c r="E32" s="241">
        <v>0</v>
      </c>
      <c r="F32" s="246">
        <v>0</v>
      </c>
      <c r="G32" s="241">
        <v>0</v>
      </c>
      <c r="H32" s="246">
        <v>0</v>
      </c>
      <c r="I32" s="241">
        <v>0</v>
      </c>
      <c r="J32" s="246">
        <v>0</v>
      </c>
      <c r="K32" s="241">
        <v>0</v>
      </c>
      <c r="L32" s="246">
        <v>0</v>
      </c>
      <c r="M32" s="241">
        <v>0</v>
      </c>
      <c r="N32" s="244">
        <f t="shared" si="5"/>
        <v>0</v>
      </c>
      <c r="O32" s="94"/>
    </row>
    <row r="33" spans="1:15" s="347" customFormat="1" ht="14.25" customHeight="1">
      <c r="A33" s="517"/>
      <c r="B33" s="240">
        <v>2016</v>
      </c>
      <c r="C33" s="241">
        <v>1</v>
      </c>
      <c r="D33" s="242">
        <f t="shared" si="0"/>
        <v>1</v>
      </c>
      <c r="E33" s="241">
        <v>0</v>
      </c>
      <c r="F33" s="246">
        <f t="shared" si="1"/>
        <v>0</v>
      </c>
      <c r="G33" s="241">
        <v>0</v>
      </c>
      <c r="H33" s="246">
        <f t="shared" si="2"/>
        <v>0</v>
      </c>
      <c r="I33" s="241">
        <v>0</v>
      </c>
      <c r="J33" s="246">
        <f t="shared" si="3"/>
        <v>0</v>
      </c>
      <c r="K33" s="241">
        <v>0</v>
      </c>
      <c r="L33" s="246">
        <f t="shared" si="4"/>
        <v>0</v>
      </c>
      <c r="M33" s="241">
        <v>1</v>
      </c>
      <c r="N33" s="244">
        <f t="shared" si="5"/>
        <v>1</v>
      </c>
      <c r="O33" s="94"/>
    </row>
    <row r="34" spans="1:15" ht="14.25" customHeight="1">
      <c r="A34" s="513" t="s">
        <v>46</v>
      </c>
      <c r="B34" s="240">
        <v>2015</v>
      </c>
      <c r="C34" s="241">
        <v>333</v>
      </c>
      <c r="D34" s="243">
        <f t="shared" si="0"/>
        <v>0.61100917431192658</v>
      </c>
      <c r="E34" s="241">
        <v>88</v>
      </c>
      <c r="F34" s="247">
        <f t="shared" si="1"/>
        <v>0.16146788990825689</v>
      </c>
      <c r="G34" s="241">
        <v>34</v>
      </c>
      <c r="H34" s="247">
        <f t="shared" si="2"/>
        <v>6.2385321100917435E-2</v>
      </c>
      <c r="I34" s="241">
        <v>75</v>
      </c>
      <c r="J34" s="247">
        <f t="shared" si="3"/>
        <v>0.13761467889908258</v>
      </c>
      <c r="K34" s="241">
        <v>15</v>
      </c>
      <c r="L34" s="247">
        <f t="shared" si="4"/>
        <v>2.7522935779816515E-2</v>
      </c>
      <c r="M34" s="241">
        <v>545</v>
      </c>
      <c r="N34" s="245">
        <f t="shared" si="5"/>
        <v>1</v>
      </c>
    </row>
    <row r="35" spans="1:15" ht="14.25" customHeight="1">
      <c r="A35" s="513"/>
      <c r="B35" s="240">
        <v>2016</v>
      </c>
      <c r="C35" s="241">
        <v>318</v>
      </c>
      <c r="D35" s="243">
        <f t="shared" si="0"/>
        <v>0.65297741273100618</v>
      </c>
      <c r="E35" s="241">
        <v>83</v>
      </c>
      <c r="F35" s="247">
        <f t="shared" si="1"/>
        <v>0.17043121149897331</v>
      </c>
      <c r="G35" s="241">
        <v>31</v>
      </c>
      <c r="H35" s="247">
        <f t="shared" si="2"/>
        <v>6.3655030800821355E-2</v>
      </c>
      <c r="I35" s="241">
        <v>52</v>
      </c>
      <c r="J35" s="247">
        <f t="shared" si="3"/>
        <v>0.10677618069815195</v>
      </c>
      <c r="K35" s="241">
        <v>3</v>
      </c>
      <c r="L35" s="247">
        <f t="shared" si="4"/>
        <v>6.1601642710472282E-3</v>
      </c>
      <c r="M35" s="241">
        <v>487</v>
      </c>
      <c r="N35" s="245">
        <f t="shared" si="5"/>
        <v>1</v>
      </c>
    </row>
    <row r="36" spans="1:15">
      <c r="A36" s="347" t="s">
        <v>227</v>
      </c>
    </row>
    <row r="37" spans="1:15">
      <c r="A37" s="347" t="s">
        <v>224</v>
      </c>
    </row>
    <row r="38" spans="1:15">
      <c r="A38" s="347" t="s">
        <v>210</v>
      </c>
    </row>
    <row r="39" spans="1:15">
      <c r="A39" s="371"/>
      <c r="B39" s="515" t="s">
        <v>111</v>
      </c>
      <c r="C39" s="515"/>
      <c r="D39" s="515"/>
      <c r="E39" s="515"/>
    </row>
    <row r="40" spans="1:15">
      <c r="A40" s="371"/>
      <c r="B40" s="514" t="s">
        <v>106</v>
      </c>
      <c r="C40" s="514"/>
      <c r="D40" s="514"/>
      <c r="E40" s="514"/>
    </row>
    <row r="41" spans="1:15">
      <c r="A41" s="372" t="s">
        <v>51</v>
      </c>
      <c r="B41" s="512">
        <v>2015</v>
      </c>
      <c r="C41" s="512"/>
      <c r="D41" s="512">
        <v>2016</v>
      </c>
      <c r="E41" s="512"/>
    </row>
    <row r="42" spans="1:15">
      <c r="A42" s="332" t="s">
        <v>32</v>
      </c>
      <c r="B42" s="241">
        <f>C6</f>
        <v>19</v>
      </c>
      <c r="C42" s="242">
        <f>D6</f>
        <v>0.52777777777777779</v>
      </c>
      <c r="D42" s="241">
        <f>C7</f>
        <v>29</v>
      </c>
      <c r="E42" s="242">
        <f>D7</f>
        <v>0.70731707317073167</v>
      </c>
    </row>
    <row r="43" spans="1:15">
      <c r="A43" s="332" t="s">
        <v>33</v>
      </c>
      <c r="B43" s="241">
        <f>C8</f>
        <v>2</v>
      </c>
      <c r="C43" s="242">
        <f>D8</f>
        <v>0.33333333333333331</v>
      </c>
      <c r="D43" s="241">
        <f>C9</f>
        <v>3</v>
      </c>
      <c r="E43" s="242">
        <f>D9</f>
        <v>0.5</v>
      </c>
    </row>
    <row r="44" spans="1:15">
      <c r="A44" s="332" t="s">
        <v>44</v>
      </c>
      <c r="B44" s="241">
        <f>C10</f>
        <v>10</v>
      </c>
      <c r="C44" s="242">
        <f>D10</f>
        <v>0.76923076923076927</v>
      </c>
      <c r="D44" s="241">
        <f>C11</f>
        <v>4</v>
      </c>
      <c r="E44" s="242">
        <f>D11</f>
        <v>0.8</v>
      </c>
    </row>
    <row r="45" spans="1:15">
      <c r="A45" s="332" t="s">
        <v>35</v>
      </c>
      <c r="B45" s="241">
        <f>C12</f>
        <v>12</v>
      </c>
      <c r="C45" s="242">
        <f>D12</f>
        <v>0.23076923076923078</v>
      </c>
      <c r="D45" s="241">
        <f>C13</f>
        <v>18</v>
      </c>
      <c r="E45" s="242">
        <f>D13</f>
        <v>0.45</v>
      </c>
    </row>
    <row r="46" spans="1:15">
      <c r="A46" s="332" t="s">
        <v>42</v>
      </c>
      <c r="B46" s="241">
        <f>C14</f>
        <v>26</v>
      </c>
      <c r="C46" s="242">
        <f>D14</f>
        <v>0.68421052631578949</v>
      </c>
      <c r="D46" s="241">
        <f>C15</f>
        <v>26</v>
      </c>
      <c r="E46" s="242">
        <f>D15</f>
        <v>0.78787878787878785</v>
      </c>
    </row>
    <row r="47" spans="1:15">
      <c r="A47" s="332" t="s">
        <v>36</v>
      </c>
      <c r="B47" s="241">
        <f>C16</f>
        <v>59</v>
      </c>
      <c r="C47" s="242">
        <f>D16</f>
        <v>0.60204081632653061</v>
      </c>
      <c r="D47" s="241">
        <f>C17</f>
        <v>50</v>
      </c>
      <c r="E47" s="242">
        <f>D17</f>
        <v>0.64102564102564108</v>
      </c>
    </row>
    <row r="48" spans="1:15">
      <c r="A48" s="332" t="s">
        <v>38</v>
      </c>
      <c r="B48" s="241">
        <f>C18</f>
        <v>49</v>
      </c>
      <c r="C48" s="242">
        <f>D18</f>
        <v>0.84482758620689657</v>
      </c>
      <c r="D48" s="241">
        <f>C19</f>
        <v>37</v>
      </c>
      <c r="E48" s="242">
        <f>D19</f>
        <v>0.58730158730158732</v>
      </c>
    </row>
    <row r="49" spans="1:12">
      <c r="A49" s="332" t="s">
        <v>34</v>
      </c>
      <c r="B49" s="241">
        <f>C20</f>
        <v>25</v>
      </c>
      <c r="C49" s="242">
        <f>D20</f>
        <v>0.6097560975609756</v>
      </c>
      <c r="D49" s="241">
        <f>C21</f>
        <v>32</v>
      </c>
      <c r="E49" s="242">
        <f>D21</f>
        <v>0.68085106382978722</v>
      </c>
    </row>
    <row r="50" spans="1:12">
      <c r="A50" s="332" t="s">
        <v>37</v>
      </c>
      <c r="B50" s="241">
        <f>C22</f>
        <v>30</v>
      </c>
      <c r="C50" s="242">
        <f>D22</f>
        <v>0.46875</v>
      </c>
      <c r="D50" s="241">
        <f>C23</f>
        <v>33</v>
      </c>
      <c r="E50" s="242">
        <f>D23</f>
        <v>0.66</v>
      </c>
    </row>
    <row r="51" spans="1:12">
      <c r="A51" s="332" t="s">
        <v>40</v>
      </c>
      <c r="B51" s="241">
        <f>C24</f>
        <v>55</v>
      </c>
      <c r="C51" s="242">
        <f>D24</f>
        <v>0.7142857142857143</v>
      </c>
      <c r="D51" s="241">
        <f>C25</f>
        <v>44</v>
      </c>
      <c r="E51" s="242">
        <f>D25</f>
        <v>0.69841269841269837</v>
      </c>
    </row>
    <row r="52" spans="1:12">
      <c r="A52" s="332" t="s">
        <v>39</v>
      </c>
      <c r="B52" s="241">
        <f>C26</f>
        <v>2</v>
      </c>
      <c r="C52" s="242">
        <f>D26</f>
        <v>1</v>
      </c>
      <c r="D52" s="241">
        <f>C27</f>
        <v>6</v>
      </c>
      <c r="E52" s="242">
        <f>D27</f>
        <v>1</v>
      </c>
    </row>
    <row r="53" spans="1:12">
      <c r="A53" s="333" t="s">
        <v>45</v>
      </c>
      <c r="B53" s="241">
        <f>C28</f>
        <v>0</v>
      </c>
      <c r="C53" s="242">
        <f>D28</f>
        <v>0</v>
      </c>
      <c r="D53" s="241">
        <f>C29</f>
        <v>0</v>
      </c>
      <c r="E53" s="242">
        <f>D29</f>
        <v>0</v>
      </c>
    </row>
    <row r="54" spans="1:12">
      <c r="A54" s="332" t="s">
        <v>41</v>
      </c>
      <c r="B54" s="241">
        <f>C30</f>
        <v>44</v>
      </c>
      <c r="C54" s="242">
        <f>D30</f>
        <v>0.73333333333333328</v>
      </c>
      <c r="D54" s="241">
        <f>C31</f>
        <v>35</v>
      </c>
      <c r="E54" s="242">
        <f>D31</f>
        <v>0.68627450980392157</v>
      </c>
    </row>
    <row r="55" spans="1:12" s="347" customFormat="1">
      <c r="A55" s="332" t="s">
        <v>43</v>
      </c>
      <c r="B55" s="241">
        <f>C32</f>
        <v>0</v>
      </c>
      <c r="C55" s="242">
        <f>D32</f>
        <v>0</v>
      </c>
      <c r="D55" s="241">
        <f>C33</f>
        <v>1</v>
      </c>
      <c r="E55" s="242">
        <f>D33</f>
        <v>1</v>
      </c>
    </row>
    <row r="56" spans="1:12">
      <c r="A56" s="334" t="s">
        <v>46</v>
      </c>
      <c r="B56" s="241">
        <f>C34</f>
        <v>333</v>
      </c>
      <c r="C56" s="243">
        <f>D34</f>
        <v>0.61100917431192658</v>
      </c>
      <c r="D56" s="241">
        <f>C35</f>
        <v>318</v>
      </c>
      <c r="E56" s="243">
        <f>D35</f>
        <v>0.65297741273100618</v>
      </c>
    </row>
    <row r="58" spans="1:12">
      <c r="A58" s="17" t="s">
        <v>121</v>
      </c>
      <c r="B58" s="307"/>
      <c r="C58" s="307"/>
      <c r="D58" s="307"/>
      <c r="E58" s="307"/>
      <c r="F58" s="307"/>
      <c r="G58" s="307"/>
      <c r="H58" s="307"/>
      <c r="I58" s="307"/>
      <c r="J58" s="307"/>
      <c r="K58" s="307"/>
      <c r="L58" s="307"/>
    </row>
    <row r="59" spans="1:12">
      <c r="A59" s="504" t="s">
        <v>344</v>
      </c>
      <c r="B59" s="485"/>
      <c r="C59" s="485"/>
      <c r="D59" s="485"/>
      <c r="E59" s="485"/>
      <c r="F59" s="485"/>
      <c r="G59" s="485"/>
      <c r="H59" s="485"/>
      <c r="I59" s="485"/>
      <c r="J59" s="485"/>
      <c r="K59" s="485"/>
      <c r="L59" s="501"/>
    </row>
    <row r="60" spans="1:12">
      <c r="A60" s="484" t="s">
        <v>298</v>
      </c>
      <c r="B60" s="485"/>
      <c r="C60" s="485"/>
      <c r="D60" s="485"/>
      <c r="E60" s="485"/>
      <c r="F60" s="485"/>
      <c r="G60" s="485"/>
      <c r="H60" s="485"/>
      <c r="I60" s="485"/>
      <c r="J60" s="485"/>
      <c r="K60" s="485"/>
      <c r="L60" s="501"/>
    </row>
    <row r="61" spans="1:12">
      <c r="A61" s="500" t="s">
        <v>299</v>
      </c>
      <c r="B61" s="501"/>
      <c r="C61" s="501"/>
      <c r="D61" s="501"/>
      <c r="E61" s="501"/>
      <c r="F61" s="501"/>
      <c r="G61" s="501"/>
      <c r="H61" s="501"/>
      <c r="I61" s="501"/>
      <c r="J61" s="501"/>
      <c r="K61" s="501"/>
      <c r="L61" s="501"/>
    </row>
    <row r="62" spans="1:12">
      <c r="A62" s="500" t="s">
        <v>300</v>
      </c>
      <c r="B62" s="501"/>
      <c r="C62" s="501"/>
      <c r="D62" s="501"/>
      <c r="E62" s="501"/>
      <c r="F62" s="501"/>
      <c r="G62" s="501"/>
      <c r="H62" s="501"/>
      <c r="I62" s="501"/>
      <c r="J62" s="501"/>
      <c r="K62" s="501"/>
      <c r="L62" s="501"/>
    </row>
    <row r="63" spans="1:12">
      <c r="A63" s="520" t="s">
        <v>312</v>
      </c>
      <c r="B63" s="521"/>
      <c r="C63" s="521"/>
      <c r="D63" s="521"/>
      <c r="E63" s="521"/>
      <c r="F63" s="521"/>
      <c r="G63" s="521"/>
      <c r="H63" s="521"/>
      <c r="I63" s="521"/>
      <c r="J63" s="521"/>
      <c r="K63" s="521"/>
      <c r="L63" s="521"/>
    </row>
    <row r="64" spans="1:12">
      <c r="A64" s="518" t="s">
        <v>301</v>
      </c>
      <c r="B64" s="518"/>
      <c r="C64" s="518"/>
      <c r="D64" s="518"/>
      <c r="E64" s="518"/>
      <c r="F64" s="518"/>
      <c r="G64" s="518"/>
      <c r="H64" s="518"/>
      <c r="I64" s="518"/>
      <c r="J64" s="518"/>
      <c r="K64" s="518"/>
      <c r="L64" s="518"/>
    </row>
    <row r="65" spans="1:12">
      <c r="A65" s="519" t="s">
        <v>291</v>
      </c>
      <c r="B65" s="519"/>
      <c r="C65" s="519"/>
      <c r="D65" s="519"/>
      <c r="E65" s="519"/>
      <c r="F65" s="519"/>
      <c r="G65" s="519"/>
      <c r="H65" s="519"/>
      <c r="I65" s="519"/>
      <c r="J65" s="519"/>
      <c r="K65" s="519"/>
      <c r="L65" s="519"/>
    </row>
    <row r="66" spans="1:12">
      <c r="A66" s="519"/>
      <c r="B66" s="519"/>
      <c r="C66" s="519"/>
      <c r="D66" s="519"/>
      <c r="E66" s="519"/>
      <c r="F66" s="519"/>
      <c r="G66" s="519"/>
      <c r="H66" s="519"/>
      <c r="I66" s="519"/>
      <c r="J66" s="519"/>
      <c r="K66" s="519"/>
      <c r="L66" s="519"/>
    </row>
  </sheetData>
  <customSheetViews>
    <customSheetView guid="{37EBF6B8-25A0-4EFC-9608-366FD1E6584D}" showGridLines="0">
      <selection activeCell="A22" sqref="A22:A23"/>
      <pageMargins left="0.7" right="0.7" top="0.75" bottom="0.75" header="0.3" footer="0.3"/>
      <pageSetup paperSize="9" orientation="portrait" horizontalDpi="90" verticalDpi="90" r:id="rId1"/>
    </customSheetView>
  </customSheetViews>
  <mergeCells count="33">
    <mergeCell ref="A64:L64"/>
    <mergeCell ref="A65:L66"/>
    <mergeCell ref="A59:L59"/>
    <mergeCell ref="A60:L60"/>
    <mergeCell ref="A61:L61"/>
    <mergeCell ref="A62:L62"/>
    <mergeCell ref="A63:L63"/>
    <mergeCell ref="D41:E41"/>
    <mergeCell ref="A34:A35"/>
    <mergeCell ref="A26:A27"/>
    <mergeCell ref="A24:A25"/>
    <mergeCell ref="A20:A21"/>
    <mergeCell ref="A22:A23"/>
    <mergeCell ref="B40:E40"/>
    <mergeCell ref="B39:E39"/>
    <mergeCell ref="A32:A33"/>
    <mergeCell ref="A28:A29"/>
    <mergeCell ref="A30:A31"/>
    <mergeCell ref="B41:C41"/>
    <mergeCell ref="A18:A19"/>
    <mergeCell ref="A16:A17"/>
    <mergeCell ref="A8:A9"/>
    <mergeCell ref="A12:A13"/>
    <mergeCell ref="A14:A15"/>
    <mergeCell ref="A10:A11"/>
    <mergeCell ref="A6:A7"/>
    <mergeCell ref="C5:D5"/>
    <mergeCell ref="C4:N4"/>
    <mergeCell ref="E5:F5"/>
    <mergeCell ref="G5:H5"/>
    <mergeCell ref="I5:J5"/>
    <mergeCell ref="K5:L5"/>
    <mergeCell ref="M5:N5"/>
  </mergeCells>
  <pageMargins left="0.7" right="0.7" top="0.75" bottom="0.75" header="0.3" footer="0.3"/>
  <pageSetup paperSize="9" orientation="portrait" horizontalDpi="90" verticalDpi="90" r:id="rId2"/>
  <ignoredErrors>
    <ignoredError sqref="D34:D35 F34:F35 H34:H35 J34:J35 L34:L35" formula="1"/>
  </ignoredErrors>
</worksheet>
</file>

<file path=xl/worksheets/sheet6.xml><?xml version="1.0" encoding="utf-8"?>
<worksheet xmlns="http://schemas.openxmlformats.org/spreadsheetml/2006/main" xmlns:r="http://schemas.openxmlformats.org/officeDocument/2006/relationships">
  <sheetPr codeName="Sheet33"/>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6"/>
  <dimension ref="A2:O45"/>
  <sheetViews>
    <sheetView showGridLines="0" zoomScaleNormal="100" workbookViewId="0">
      <selection activeCell="A43" sqref="A43:L43"/>
    </sheetView>
  </sheetViews>
  <sheetFormatPr defaultRowHeight="15"/>
  <cols>
    <col min="1" max="1" width="18.28515625" style="347" customWidth="1"/>
    <col min="2" max="2" width="15.28515625" style="347" customWidth="1"/>
    <col min="3" max="8" width="12.7109375" style="347" customWidth="1"/>
    <col min="9" max="12" width="9.140625" style="347"/>
    <col min="13" max="13" width="9.140625" style="347" customWidth="1"/>
    <col min="14" max="16384" width="9.140625" style="347"/>
  </cols>
  <sheetData>
    <row r="2" spans="1:15">
      <c r="A2" s="11" t="s">
        <v>307</v>
      </c>
    </row>
    <row r="3" spans="1:15">
      <c r="A3" s="11"/>
    </row>
    <row r="4" spans="1:15" ht="17.25" customHeight="1">
      <c r="A4" s="96"/>
      <c r="B4" s="95"/>
      <c r="C4" s="508" t="s">
        <v>111</v>
      </c>
      <c r="D4" s="509"/>
      <c r="E4" s="509"/>
      <c r="F4" s="509"/>
      <c r="G4" s="509"/>
      <c r="H4" s="509"/>
      <c r="I4" s="426"/>
      <c r="J4" s="426"/>
      <c r="K4" s="426"/>
      <c r="L4" s="426"/>
      <c r="M4" s="426"/>
      <c r="N4" s="426"/>
      <c r="O4" s="94"/>
    </row>
    <row r="5" spans="1:15" ht="32.25" customHeight="1">
      <c r="A5" s="165" t="s">
        <v>51</v>
      </c>
      <c r="B5" s="166" t="s">
        <v>109</v>
      </c>
      <c r="C5" s="427" t="s">
        <v>106</v>
      </c>
      <c r="D5" s="427" t="s">
        <v>50</v>
      </c>
      <c r="E5" s="427" t="s">
        <v>49</v>
      </c>
      <c r="F5" s="427" t="s">
        <v>105</v>
      </c>
      <c r="G5" s="427" t="s">
        <v>26</v>
      </c>
      <c r="H5" s="427" t="s">
        <v>27</v>
      </c>
      <c r="I5" s="94"/>
    </row>
    <row r="6" spans="1:15" ht="14.25" customHeight="1">
      <c r="A6" s="505" t="s">
        <v>32</v>
      </c>
      <c r="B6" s="240">
        <v>2015</v>
      </c>
      <c r="C6" s="241">
        <v>19</v>
      </c>
      <c r="D6" s="241">
        <v>6</v>
      </c>
      <c r="E6" s="241">
        <v>5</v>
      </c>
      <c r="F6" s="241">
        <v>6</v>
      </c>
      <c r="G6" s="241">
        <v>0</v>
      </c>
      <c r="H6" s="241">
        <v>36</v>
      </c>
      <c r="I6" s="94"/>
      <c r="M6" s="94"/>
    </row>
    <row r="7" spans="1:15" ht="14.25" customHeight="1">
      <c r="A7" s="505"/>
      <c r="B7" s="240">
        <v>2016</v>
      </c>
      <c r="C7" s="241">
        <v>29</v>
      </c>
      <c r="D7" s="241">
        <v>5</v>
      </c>
      <c r="E7" s="241" t="s">
        <v>290</v>
      </c>
      <c r="F7" s="241">
        <v>6</v>
      </c>
      <c r="G7" s="241" t="s">
        <v>290</v>
      </c>
      <c r="H7" s="241">
        <v>41</v>
      </c>
      <c r="I7" s="94"/>
      <c r="M7" s="94"/>
    </row>
    <row r="8" spans="1:15" ht="14.25" customHeight="1">
      <c r="A8" s="505" t="s">
        <v>33</v>
      </c>
      <c r="B8" s="240">
        <v>2015</v>
      </c>
      <c r="C8" s="241" t="s">
        <v>290</v>
      </c>
      <c r="D8" s="241" t="s">
        <v>290</v>
      </c>
      <c r="E8" s="241">
        <v>0</v>
      </c>
      <c r="F8" s="241" t="s">
        <v>290</v>
      </c>
      <c r="G8" s="241">
        <v>0</v>
      </c>
      <c r="H8" s="241">
        <v>6</v>
      </c>
      <c r="I8" s="94"/>
      <c r="M8" s="94"/>
    </row>
    <row r="9" spans="1:15" ht="14.25" customHeight="1">
      <c r="A9" s="505"/>
      <c r="B9" s="240">
        <v>2016</v>
      </c>
      <c r="C9" s="241" t="s">
        <v>290</v>
      </c>
      <c r="D9" s="241" t="s">
        <v>290</v>
      </c>
      <c r="E9" s="241">
        <v>0</v>
      </c>
      <c r="F9" s="241" t="s">
        <v>290</v>
      </c>
      <c r="G9" s="241">
        <v>0</v>
      </c>
      <c r="H9" s="241">
        <v>6</v>
      </c>
      <c r="I9" s="94"/>
      <c r="M9" s="94"/>
    </row>
    <row r="10" spans="1:15" ht="14.25" customHeight="1">
      <c r="A10" s="505" t="s">
        <v>44</v>
      </c>
      <c r="B10" s="240">
        <v>2015</v>
      </c>
      <c r="C10" s="241">
        <v>10</v>
      </c>
      <c r="D10" s="241" t="s">
        <v>290</v>
      </c>
      <c r="E10" s="241" t="s">
        <v>290</v>
      </c>
      <c r="F10" s="241" t="s">
        <v>290</v>
      </c>
      <c r="G10" s="241" t="s">
        <v>290</v>
      </c>
      <c r="H10" s="241">
        <v>13</v>
      </c>
      <c r="I10" s="94"/>
      <c r="M10" s="94"/>
    </row>
    <row r="11" spans="1:15" ht="14.25" customHeight="1">
      <c r="A11" s="505"/>
      <c r="B11" s="240">
        <v>2016</v>
      </c>
      <c r="C11" s="241" t="s">
        <v>290</v>
      </c>
      <c r="D11" s="241" t="s">
        <v>290</v>
      </c>
      <c r="E11" s="241">
        <v>0</v>
      </c>
      <c r="F11" s="241">
        <v>0</v>
      </c>
      <c r="G11" s="241">
        <v>0</v>
      </c>
      <c r="H11" s="241">
        <v>5</v>
      </c>
      <c r="I11" s="94"/>
    </row>
    <row r="12" spans="1:15" ht="14.25" customHeight="1">
      <c r="A12" s="505" t="s">
        <v>35</v>
      </c>
      <c r="B12" s="240">
        <v>2015</v>
      </c>
      <c r="C12" s="241">
        <v>12</v>
      </c>
      <c r="D12" s="241">
        <v>11</v>
      </c>
      <c r="E12" s="241">
        <v>9</v>
      </c>
      <c r="F12" s="241">
        <v>20</v>
      </c>
      <c r="G12" s="241">
        <v>0</v>
      </c>
      <c r="H12" s="241">
        <v>52</v>
      </c>
      <c r="I12" s="94"/>
    </row>
    <row r="13" spans="1:15" ht="14.25" customHeight="1">
      <c r="A13" s="505"/>
      <c r="B13" s="240">
        <v>2016</v>
      </c>
      <c r="C13" s="241">
        <v>18</v>
      </c>
      <c r="D13" s="241">
        <v>6</v>
      </c>
      <c r="E13" s="241">
        <v>7</v>
      </c>
      <c r="F13" s="241">
        <v>9</v>
      </c>
      <c r="G13" s="241">
        <v>0</v>
      </c>
      <c r="H13" s="241">
        <v>40</v>
      </c>
      <c r="I13" s="94"/>
    </row>
    <row r="14" spans="1:15" ht="14.25" customHeight="1">
      <c r="A14" s="505" t="s">
        <v>42</v>
      </c>
      <c r="B14" s="240">
        <v>2015</v>
      </c>
      <c r="C14" s="241">
        <v>26</v>
      </c>
      <c r="D14" s="241">
        <v>5</v>
      </c>
      <c r="E14" s="241" t="s">
        <v>290</v>
      </c>
      <c r="F14" s="241">
        <v>5</v>
      </c>
      <c r="G14" s="241" t="s">
        <v>290</v>
      </c>
      <c r="H14" s="241">
        <v>38</v>
      </c>
      <c r="I14" s="94"/>
    </row>
    <row r="15" spans="1:15" ht="14.25" customHeight="1">
      <c r="A15" s="505"/>
      <c r="B15" s="240">
        <v>2016</v>
      </c>
      <c r="C15" s="241">
        <v>26</v>
      </c>
      <c r="D15" s="241">
        <v>5</v>
      </c>
      <c r="E15" s="241" t="s">
        <v>290</v>
      </c>
      <c r="F15" s="241" t="s">
        <v>290</v>
      </c>
      <c r="G15" s="241" t="s">
        <v>290</v>
      </c>
      <c r="H15" s="241">
        <v>33</v>
      </c>
      <c r="I15" s="94"/>
    </row>
    <row r="16" spans="1:15" ht="14.25" customHeight="1">
      <c r="A16" s="505" t="s">
        <v>36</v>
      </c>
      <c r="B16" s="240">
        <v>2015</v>
      </c>
      <c r="C16" s="241">
        <v>59</v>
      </c>
      <c r="D16" s="241">
        <v>19</v>
      </c>
      <c r="E16" s="241">
        <v>5</v>
      </c>
      <c r="F16" s="241">
        <v>15</v>
      </c>
      <c r="G16" s="241">
        <v>0</v>
      </c>
      <c r="H16" s="241">
        <v>98</v>
      </c>
      <c r="I16" s="94"/>
    </row>
    <row r="17" spans="1:9" ht="14.25" customHeight="1">
      <c r="A17" s="505"/>
      <c r="B17" s="240">
        <v>2016</v>
      </c>
      <c r="C17" s="241">
        <v>50</v>
      </c>
      <c r="D17" s="241">
        <v>10</v>
      </c>
      <c r="E17" s="241">
        <v>10</v>
      </c>
      <c r="F17" s="241">
        <v>8</v>
      </c>
      <c r="G17" s="241">
        <v>0</v>
      </c>
      <c r="H17" s="241">
        <v>78</v>
      </c>
      <c r="I17" s="94"/>
    </row>
    <row r="18" spans="1:9" ht="14.25" customHeight="1">
      <c r="A18" s="505" t="s">
        <v>38</v>
      </c>
      <c r="B18" s="240">
        <v>2015</v>
      </c>
      <c r="C18" s="241">
        <v>49</v>
      </c>
      <c r="D18" s="241">
        <v>5</v>
      </c>
      <c r="E18" s="241" t="s">
        <v>290</v>
      </c>
      <c r="F18" s="241" t="s">
        <v>290</v>
      </c>
      <c r="G18" s="241">
        <v>0</v>
      </c>
      <c r="H18" s="241">
        <v>58</v>
      </c>
      <c r="I18" s="94"/>
    </row>
    <row r="19" spans="1:9" ht="14.25" customHeight="1">
      <c r="A19" s="505"/>
      <c r="B19" s="240">
        <v>2016</v>
      </c>
      <c r="C19" s="241">
        <v>37</v>
      </c>
      <c r="D19" s="241">
        <v>19</v>
      </c>
      <c r="E19" s="241" t="s">
        <v>290</v>
      </c>
      <c r="F19" s="241" t="s">
        <v>290</v>
      </c>
      <c r="G19" s="241">
        <v>0</v>
      </c>
      <c r="H19" s="241">
        <v>63</v>
      </c>
      <c r="I19" s="94"/>
    </row>
    <row r="20" spans="1:9" ht="14.25" customHeight="1">
      <c r="A20" s="505" t="s">
        <v>34</v>
      </c>
      <c r="B20" s="240">
        <v>2015</v>
      </c>
      <c r="C20" s="241">
        <v>25</v>
      </c>
      <c r="D20" s="241">
        <v>9</v>
      </c>
      <c r="E20" s="241" t="s">
        <v>290</v>
      </c>
      <c r="F20" s="241" t="s">
        <v>290</v>
      </c>
      <c r="G20" s="241" t="s">
        <v>290</v>
      </c>
      <c r="H20" s="241">
        <v>41</v>
      </c>
      <c r="I20" s="94"/>
    </row>
    <row r="21" spans="1:9" ht="14.25" customHeight="1">
      <c r="A21" s="505"/>
      <c r="B21" s="240">
        <v>2016</v>
      </c>
      <c r="C21" s="241">
        <v>32</v>
      </c>
      <c r="D21" s="241">
        <v>9</v>
      </c>
      <c r="E21" s="241" t="s">
        <v>290</v>
      </c>
      <c r="F21" s="241" t="s">
        <v>290</v>
      </c>
      <c r="G21" s="241" t="s">
        <v>290</v>
      </c>
      <c r="H21" s="241">
        <v>47</v>
      </c>
      <c r="I21" s="94"/>
    </row>
    <row r="22" spans="1:9" ht="14.25" customHeight="1">
      <c r="A22" s="505" t="s">
        <v>37</v>
      </c>
      <c r="B22" s="240">
        <v>2015</v>
      </c>
      <c r="C22" s="241">
        <v>30</v>
      </c>
      <c r="D22" s="241">
        <v>23</v>
      </c>
      <c r="E22" s="241" t="s">
        <v>290</v>
      </c>
      <c r="F22" s="241">
        <v>7</v>
      </c>
      <c r="G22" s="241" t="s">
        <v>290</v>
      </c>
      <c r="H22" s="241">
        <v>64</v>
      </c>
      <c r="I22" s="94"/>
    </row>
    <row r="23" spans="1:9" ht="14.25" customHeight="1">
      <c r="A23" s="505"/>
      <c r="B23" s="240">
        <v>2016</v>
      </c>
      <c r="C23" s="241">
        <v>33</v>
      </c>
      <c r="D23" s="241">
        <v>13</v>
      </c>
      <c r="E23" s="241">
        <v>0</v>
      </c>
      <c r="F23" s="241" t="s">
        <v>290</v>
      </c>
      <c r="G23" s="241" t="s">
        <v>290</v>
      </c>
      <c r="H23" s="241">
        <v>50</v>
      </c>
      <c r="I23" s="94"/>
    </row>
    <row r="24" spans="1:9" ht="14.25" customHeight="1">
      <c r="A24" s="505" t="s">
        <v>40</v>
      </c>
      <c r="B24" s="240">
        <v>2015</v>
      </c>
      <c r="C24" s="241">
        <v>55</v>
      </c>
      <c r="D24" s="241" t="s">
        <v>290</v>
      </c>
      <c r="E24" s="241" t="s">
        <v>290</v>
      </c>
      <c r="F24" s="241">
        <v>6</v>
      </c>
      <c r="G24" s="241">
        <v>14</v>
      </c>
      <c r="H24" s="241">
        <v>77</v>
      </c>
      <c r="I24" s="94"/>
    </row>
    <row r="25" spans="1:9" ht="14.25" customHeight="1">
      <c r="A25" s="505"/>
      <c r="B25" s="240">
        <v>2016</v>
      </c>
      <c r="C25" s="241">
        <v>44</v>
      </c>
      <c r="D25" s="241">
        <v>7</v>
      </c>
      <c r="E25" s="241" t="s">
        <v>290</v>
      </c>
      <c r="F25" s="241">
        <v>8</v>
      </c>
      <c r="G25" s="241" t="s">
        <v>290</v>
      </c>
      <c r="H25" s="241">
        <v>63</v>
      </c>
      <c r="I25" s="94"/>
    </row>
    <row r="26" spans="1:9" ht="14.25" customHeight="1">
      <c r="A26" s="505" t="s">
        <v>39</v>
      </c>
      <c r="B26" s="240">
        <v>2015</v>
      </c>
      <c r="C26" s="241" t="s">
        <v>290</v>
      </c>
      <c r="D26" s="241">
        <v>0</v>
      </c>
      <c r="E26" s="241">
        <v>0</v>
      </c>
      <c r="F26" s="241">
        <v>0</v>
      </c>
      <c r="G26" s="241" t="s">
        <v>290</v>
      </c>
      <c r="H26" s="241" t="s">
        <v>290</v>
      </c>
      <c r="I26" s="94"/>
    </row>
    <row r="27" spans="1:9" ht="14.25" customHeight="1">
      <c r="A27" s="505"/>
      <c r="B27" s="240">
        <v>2016</v>
      </c>
      <c r="C27" s="241">
        <v>6</v>
      </c>
      <c r="D27" s="241">
        <v>0</v>
      </c>
      <c r="E27" s="241">
        <v>0</v>
      </c>
      <c r="F27" s="241">
        <v>0</v>
      </c>
      <c r="G27" s="241">
        <v>0</v>
      </c>
      <c r="H27" s="241">
        <v>6</v>
      </c>
      <c r="I27" s="94"/>
    </row>
    <row r="28" spans="1:9" ht="14.25" customHeight="1">
      <c r="A28" s="516" t="s">
        <v>45</v>
      </c>
      <c r="B28" s="240">
        <v>2015</v>
      </c>
      <c r="C28" s="241">
        <v>0</v>
      </c>
      <c r="D28" s="241">
        <v>0</v>
      </c>
      <c r="E28" s="241">
        <v>0</v>
      </c>
      <c r="F28" s="241">
        <v>0</v>
      </c>
      <c r="G28" s="241">
        <v>0</v>
      </c>
      <c r="H28" s="241">
        <v>0</v>
      </c>
      <c r="I28" s="94"/>
    </row>
    <row r="29" spans="1:9" ht="14.25" customHeight="1">
      <c r="A29" s="517"/>
      <c r="B29" s="240">
        <v>2016</v>
      </c>
      <c r="C29" s="241">
        <v>0</v>
      </c>
      <c r="D29" s="241">
        <v>0</v>
      </c>
      <c r="E29" s="241" t="s">
        <v>290</v>
      </c>
      <c r="F29" s="241" t="s">
        <v>290</v>
      </c>
      <c r="G29" s="241">
        <v>0</v>
      </c>
      <c r="H29" s="241" t="s">
        <v>290</v>
      </c>
      <c r="I29" s="94"/>
    </row>
    <row r="30" spans="1:9" ht="14.25" customHeight="1">
      <c r="A30" s="505" t="s">
        <v>41</v>
      </c>
      <c r="B30" s="240">
        <v>2015</v>
      </c>
      <c r="C30" s="241">
        <v>44</v>
      </c>
      <c r="D30" s="241">
        <v>5</v>
      </c>
      <c r="E30" s="241">
        <v>5</v>
      </c>
      <c r="F30" s="241">
        <v>6</v>
      </c>
      <c r="G30" s="241">
        <v>0</v>
      </c>
      <c r="H30" s="241">
        <v>60</v>
      </c>
      <c r="I30" s="94"/>
    </row>
    <row r="31" spans="1:9" ht="14.25" customHeight="1">
      <c r="A31" s="505"/>
      <c r="B31" s="240">
        <v>2016</v>
      </c>
      <c r="C31" s="241">
        <v>35</v>
      </c>
      <c r="D31" s="241">
        <v>7</v>
      </c>
      <c r="E31" s="241" t="s">
        <v>290</v>
      </c>
      <c r="F31" s="241">
        <v>6</v>
      </c>
      <c r="G31" s="241" t="s">
        <v>290</v>
      </c>
      <c r="H31" s="241">
        <v>51</v>
      </c>
      <c r="I31" s="94"/>
    </row>
    <row r="32" spans="1:9" ht="14.25" customHeight="1">
      <c r="A32" s="516" t="s">
        <v>43</v>
      </c>
      <c r="B32" s="240">
        <v>2015</v>
      </c>
      <c r="C32" s="241">
        <v>0</v>
      </c>
      <c r="D32" s="241">
        <v>0</v>
      </c>
      <c r="E32" s="241">
        <v>0</v>
      </c>
      <c r="F32" s="241">
        <v>0</v>
      </c>
      <c r="G32" s="241">
        <v>0</v>
      </c>
      <c r="H32" s="241">
        <v>0</v>
      </c>
      <c r="I32" s="94"/>
    </row>
    <row r="33" spans="1:12" ht="14.25" customHeight="1">
      <c r="A33" s="517"/>
      <c r="B33" s="240">
        <v>2016</v>
      </c>
      <c r="C33" s="241" t="s">
        <v>290</v>
      </c>
      <c r="D33" s="241">
        <v>0</v>
      </c>
      <c r="E33" s="241">
        <v>0</v>
      </c>
      <c r="F33" s="241">
        <v>0</v>
      </c>
      <c r="G33" s="241" t="s">
        <v>290</v>
      </c>
      <c r="H33" s="241" t="s">
        <v>290</v>
      </c>
      <c r="I33" s="94"/>
    </row>
    <row r="34" spans="1:12" ht="14.25" customHeight="1">
      <c r="A34" s="513" t="s">
        <v>46</v>
      </c>
      <c r="B34" s="240">
        <v>2015</v>
      </c>
      <c r="C34" s="241">
        <v>333</v>
      </c>
      <c r="D34" s="241">
        <v>88</v>
      </c>
      <c r="E34" s="241">
        <v>34</v>
      </c>
      <c r="F34" s="241">
        <v>75</v>
      </c>
      <c r="G34" s="241">
        <v>15</v>
      </c>
      <c r="H34" s="241">
        <v>545</v>
      </c>
    </row>
    <row r="35" spans="1:12" ht="14.25" customHeight="1">
      <c r="A35" s="513"/>
      <c r="B35" s="240">
        <v>2016</v>
      </c>
      <c r="C35" s="241">
        <v>318</v>
      </c>
      <c r="D35" s="241">
        <v>83</v>
      </c>
      <c r="E35" s="241">
        <v>31</v>
      </c>
      <c r="F35" s="241">
        <v>52</v>
      </c>
      <c r="G35" s="241">
        <v>3</v>
      </c>
      <c r="H35" s="241">
        <v>487</v>
      </c>
    </row>
    <row r="37" spans="1:12">
      <c r="A37" s="306" t="s">
        <v>121</v>
      </c>
      <c r="B37" s="307"/>
      <c r="C37" s="307"/>
      <c r="D37" s="307"/>
      <c r="E37" s="307"/>
      <c r="F37" s="307"/>
      <c r="G37" s="307"/>
      <c r="H37" s="307"/>
      <c r="I37" s="307"/>
      <c r="J37" s="307"/>
      <c r="K37" s="307"/>
      <c r="L37" s="307"/>
    </row>
    <row r="38" spans="1:12">
      <c r="A38" s="504" t="s">
        <v>166</v>
      </c>
      <c r="B38" s="485"/>
      <c r="C38" s="485"/>
      <c r="D38" s="485"/>
      <c r="E38" s="485"/>
      <c r="F38" s="485"/>
      <c r="G38" s="485"/>
      <c r="H38" s="485"/>
      <c r="I38" s="485"/>
      <c r="J38" s="485"/>
      <c r="K38" s="485"/>
      <c r="L38" s="501"/>
    </row>
    <row r="39" spans="1:12" ht="28.5" customHeight="1">
      <c r="A39" s="484" t="s">
        <v>162</v>
      </c>
      <c r="B39" s="485"/>
      <c r="C39" s="485"/>
      <c r="D39" s="485"/>
      <c r="E39" s="485"/>
      <c r="F39" s="485"/>
      <c r="G39" s="485"/>
      <c r="H39" s="485"/>
      <c r="I39" s="485"/>
      <c r="J39" s="485"/>
      <c r="K39" s="485"/>
      <c r="L39" s="501"/>
    </row>
    <row r="40" spans="1:12">
      <c r="A40" s="500" t="s">
        <v>225</v>
      </c>
      <c r="B40" s="501"/>
      <c r="C40" s="501"/>
      <c r="D40" s="501"/>
      <c r="E40" s="501"/>
      <c r="F40" s="501"/>
      <c r="G40" s="501"/>
      <c r="H40" s="501"/>
      <c r="I40" s="501"/>
      <c r="J40" s="501"/>
      <c r="K40" s="501"/>
      <c r="L40" s="501"/>
    </row>
    <row r="41" spans="1:12">
      <c r="A41" s="500" t="s">
        <v>164</v>
      </c>
      <c r="B41" s="501"/>
      <c r="C41" s="501"/>
      <c r="D41" s="501"/>
      <c r="E41" s="501"/>
      <c r="F41" s="501"/>
      <c r="G41" s="501"/>
      <c r="H41" s="501"/>
      <c r="I41" s="501"/>
      <c r="J41" s="501"/>
      <c r="K41" s="501"/>
      <c r="L41" s="501"/>
    </row>
    <row r="42" spans="1:12">
      <c r="A42" s="520" t="s">
        <v>313</v>
      </c>
      <c r="B42" s="520"/>
      <c r="C42" s="520"/>
      <c r="D42" s="520"/>
      <c r="E42" s="520"/>
      <c r="F42" s="520"/>
      <c r="G42" s="520"/>
      <c r="H42" s="520"/>
      <c r="I42" s="520"/>
      <c r="J42" s="520"/>
      <c r="K42" s="520"/>
      <c r="L42" s="520"/>
    </row>
    <row r="43" spans="1:12">
      <c r="A43" s="522" t="s">
        <v>289</v>
      </c>
      <c r="B43" s="522"/>
      <c r="C43" s="522"/>
      <c r="D43" s="522"/>
      <c r="E43" s="522"/>
      <c r="F43" s="522"/>
      <c r="G43" s="522"/>
      <c r="H43" s="522"/>
      <c r="I43" s="522"/>
      <c r="J43" s="522"/>
      <c r="K43" s="522"/>
      <c r="L43" s="522"/>
    </row>
    <row r="44" spans="1:12" ht="15" customHeight="1">
      <c r="A44" s="499" t="s">
        <v>291</v>
      </c>
      <c r="B44" s="499"/>
      <c r="C44" s="499"/>
      <c r="D44" s="499"/>
      <c r="E44" s="499"/>
      <c r="F44" s="499"/>
      <c r="G44" s="499"/>
      <c r="H44" s="499"/>
      <c r="I44" s="499"/>
      <c r="J44" s="499"/>
      <c r="K44" s="499"/>
      <c r="L44" s="499"/>
    </row>
    <row r="45" spans="1:12">
      <c r="A45" s="499"/>
      <c r="B45" s="499"/>
      <c r="C45" s="499"/>
      <c r="D45" s="499"/>
      <c r="E45" s="499"/>
      <c r="F45" s="499"/>
      <c r="G45" s="499"/>
      <c r="H45" s="499"/>
      <c r="I45" s="499"/>
      <c r="J45" s="499"/>
      <c r="K45" s="499"/>
      <c r="L45" s="499"/>
    </row>
  </sheetData>
  <mergeCells count="23">
    <mergeCell ref="C4:H4"/>
    <mergeCell ref="A18:A19"/>
    <mergeCell ref="A20:A21"/>
    <mergeCell ref="A22:A23"/>
    <mergeCell ref="A24:A25"/>
    <mergeCell ref="A6:A7"/>
    <mergeCell ref="A8:A9"/>
    <mergeCell ref="A10:A11"/>
    <mergeCell ref="A12:A13"/>
    <mergeCell ref="A14:A15"/>
    <mergeCell ref="A16:A17"/>
    <mergeCell ref="A26:A27"/>
    <mergeCell ref="A28:A29"/>
    <mergeCell ref="A42:L42"/>
    <mergeCell ref="A43:L43"/>
    <mergeCell ref="A44:L45"/>
    <mergeCell ref="A30:A31"/>
    <mergeCell ref="A32:A33"/>
    <mergeCell ref="A34:A35"/>
    <mergeCell ref="A38:L38"/>
    <mergeCell ref="A39:L39"/>
    <mergeCell ref="A40:L40"/>
    <mergeCell ref="A41:L41"/>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sheetPr codeName="Sheet34"/>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6"/>
  <dimension ref="A1:AH28"/>
  <sheetViews>
    <sheetView showGridLines="0" zoomScaleNormal="100" workbookViewId="0">
      <selection activeCell="I34" sqref="I34"/>
    </sheetView>
  </sheetViews>
  <sheetFormatPr defaultRowHeight="15"/>
  <cols>
    <col min="1" max="1" width="14.42578125" customWidth="1"/>
    <col min="10" max="10" width="11" customWidth="1"/>
    <col min="11" max="11" width="14.5703125" customWidth="1"/>
    <col min="12" max="16" width="9.42578125" customWidth="1"/>
    <col min="17" max="17" width="16.85546875" style="1" customWidth="1"/>
    <col min="18" max="20" width="9.140625" style="1"/>
    <col min="21" max="21" width="7.28515625" style="1" customWidth="1"/>
    <col min="22" max="22" width="8" style="1" customWidth="1"/>
    <col min="23" max="28" width="9.140625" style="1"/>
  </cols>
  <sheetData>
    <row r="1" spans="1:34" ht="12" customHeight="1"/>
    <row r="2" spans="1:34" ht="31.5" customHeight="1">
      <c r="A2" s="483" t="s">
        <v>228</v>
      </c>
      <c r="B2" s="483"/>
      <c r="C2" s="483"/>
      <c r="D2" s="483"/>
      <c r="E2" s="483"/>
      <c r="F2" s="483"/>
      <c r="G2" s="483"/>
      <c r="H2" s="483"/>
      <c r="I2" s="483"/>
      <c r="J2" s="483"/>
      <c r="K2" s="483"/>
      <c r="AC2" s="4"/>
      <c r="AD2" s="4"/>
    </row>
    <row r="3" spans="1:34">
      <c r="N3" s="11"/>
      <c r="AC3" s="4"/>
      <c r="AD3" s="4"/>
    </row>
    <row r="4" spans="1:34" ht="15.75" customHeight="1">
      <c r="Q4" s="4"/>
      <c r="R4" s="523"/>
      <c r="S4" s="523"/>
      <c r="T4" s="523"/>
      <c r="U4" s="523"/>
      <c r="V4" s="523"/>
      <c r="W4" s="523"/>
      <c r="X4" s="523"/>
      <c r="Y4" s="523"/>
      <c r="Z4" s="523"/>
      <c r="AA4" s="523"/>
      <c r="AB4" s="523"/>
      <c r="AC4" s="3"/>
      <c r="AH4" s="88"/>
    </row>
    <row r="5" spans="1:34" ht="30" customHeight="1">
      <c r="Q5" s="227"/>
      <c r="R5" s="524"/>
      <c r="S5" s="524"/>
      <c r="T5" s="524"/>
      <c r="U5" s="524"/>
      <c r="V5" s="524"/>
      <c r="W5" s="524"/>
      <c r="X5" s="524"/>
      <c r="Y5" s="524"/>
      <c r="Z5" s="524"/>
      <c r="AA5" s="524"/>
      <c r="AB5" s="228"/>
      <c r="AC5" s="3"/>
      <c r="AH5" s="88"/>
    </row>
    <row r="6" spans="1:34">
      <c r="L6" s="3"/>
      <c r="M6" s="3"/>
      <c r="N6" s="3"/>
      <c r="O6" s="3"/>
      <c r="P6" s="3"/>
      <c r="Q6" s="229"/>
      <c r="R6" s="230"/>
      <c r="S6" s="231"/>
      <c r="T6" s="232"/>
      <c r="U6" s="231"/>
      <c r="V6" s="232"/>
      <c r="W6" s="231"/>
      <c r="X6" s="232"/>
      <c r="Y6" s="231"/>
      <c r="Z6" s="232"/>
      <c r="AA6" s="233"/>
      <c r="AB6" s="232"/>
      <c r="AC6" s="3"/>
      <c r="AH6" s="88"/>
    </row>
    <row r="7" spans="1:34" ht="15.75" customHeight="1">
      <c r="L7" s="3"/>
      <c r="M7" s="3"/>
      <c r="N7" s="3"/>
      <c r="O7" s="3"/>
      <c r="P7" s="3"/>
      <c r="Q7" s="229"/>
      <c r="R7" s="230"/>
      <c r="S7" s="231"/>
      <c r="T7" s="232"/>
      <c r="U7" s="231"/>
      <c r="V7" s="232"/>
      <c r="W7" s="231"/>
      <c r="X7" s="232"/>
      <c r="Y7" s="231"/>
      <c r="Z7" s="232"/>
      <c r="AA7" s="233"/>
      <c r="AB7" s="232"/>
      <c r="AC7" s="3"/>
      <c r="AH7" s="88"/>
    </row>
    <row r="8" spans="1:34">
      <c r="L8" s="3"/>
      <c r="M8" s="3"/>
      <c r="N8" s="3"/>
      <c r="O8" s="3"/>
      <c r="P8" s="3"/>
      <c r="Q8" s="229"/>
      <c r="R8" s="230"/>
      <c r="S8" s="231"/>
      <c r="T8" s="232"/>
      <c r="U8" s="231"/>
      <c r="V8" s="232"/>
      <c r="W8" s="231"/>
      <c r="X8" s="232"/>
      <c r="Y8" s="231"/>
      <c r="Z8" s="232"/>
      <c r="AA8" s="233"/>
      <c r="AB8" s="232"/>
      <c r="AC8" s="3"/>
      <c r="AH8" s="88"/>
    </row>
    <row r="9" spans="1:34">
      <c r="L9" s="3"/>
      <c r="M9" s="3"/>
      <c r="N9" s="3"/>
      <c r="O9" s="3"/>
      <c r="P9" s="3"/>
      <c r="Q9" s="229"/>
      <c r="R9" s="230"/>
      <c r="S9" s="231"/>
      <c r="T9" s="232"/>
      <c r="U9" s="231"/>
      <c r="V9" s="232"/>
      <c r="W9" s="231"/>
      <c r="X9" s="232"/>
      <c r="Y9" s="231"/>
      <c r="Z9" s="232"/>
      <c r="AA9" s="233"/>
      <c r="AB9" s="232"/>
      <c r="AC9" s="3"/>
      <c r="AH9" s="88"/>
    </row>
    <row r="10" spans="1:34">
      <c r="L10" s="3"/>
      <c r="M10" s="3"/>
      <c r="N10" s="3"/>
      <c r="O10" s="3"/>
      <c r="P10" s="3"/>
      <c r="Q10" s="229"/>
      <c r="R10" s="230"/>
      <c r="S10" s="231"/>
      <c r="T10" s="232"/>
      <c r="U10" s="231"/>
      <c r="V10" s="232"/>
      <c r="W10" s="231"/>
      <c r="X10" s="232"/>
      <c r="Y10" s="231"/>
      <c r="Z10" s="232"/>
      <c r="AA10" s="233"/>
      <c r="AB10" s="232"/>
      <c r="AC10" s="3"/>
      <c r="AH10" s="88"/>
    </row>
    <row r="11" spans="1:34">
      <c r="L11" s="3"/>
      <c r="M11" s="3"/>
      <c r="N11" s="3"/>
      <c r="O11" s="3"/>
      <c r="P11" s="3"/>
      <c r="Q11" s="234"/>
      <c r="R11" s="234"/>
      <c r="S11" s="234"/>
      <c r="T11" s="234"/>
      <c r="U11" s="234"/>
      <c r="V11" s="234"/>
      <c r="W11" s="234"/>
      <c r="X11" s="234"/>
      <c r="Y11" s="234"/>
      <c r="Z11" s="234"/>
      <c r="AA11" s="234"/>
      <c r="AB11" s="234"/>
      <c r="AC11" s="86"/>
      <c r="AD11" s="86"/>
      <c r="AH11" s="88"/>
    </row>
    <row r="12" spans="1:34">
      <c r="L12" s="3"/>
      <c r="M12" s="3"/>
      <c r="N12" s="3"/>
      <c r="O12" s="3"/>
      <c r="P12" s="3"/>
      <c r="Q12" s="4"/>
      <c r="R12" s="523"/>
      <c r="S12" s="523"/>
      <c r="T12" s="523"/>
      <c r="U12" s="523"/>
      <c r="V12" s="523"/>
      <c r="W12" s="523"/>
      <c r="X12" s="523"/>
      <c r="Y12" s="523"/>
      <c r="Z12" s="523"/>
      <c r="AA12" s="523"/>
      <c r="AB12" s="523"/>
      <c r="AC12" s="86"/>
      <c r="AD12" s="86"/>
    </row>
    <row r="13" spans="1:34">
      <c r="L13" s="3"/>
      <c r="M13" s="3"/>
      <c r="N13" s="3"/>
      <c r="O13" s="3"/>
      <c r="P13" s="3"/>
      <c r="Q13" s="227"/>
      <c r="R13" s="524"/>
      <c r="S13" s="524"/>
      <c r="T13" s="524"/>
      <c r="U13" s="524"/>
      <c r="V13" s="524"/>
      <c r="W13" s="524"/>
      <c r="X13" s="524"/>
      <c r="Y13" s="524"/>
      <c r="Z13" s="524"/>
      <c r="AA13" s="524"/>
      <c r="AB13" s="228"/>
      <c r="AC13" s="86"/>
      <c r="AD13" s="86"/>
    </row>
    <row r="14" spans="1:34">
      <c r="L14" s="3"/>
      <c r="M14" s="3"/>
      <c r="N14" s="3"/>
      <c r="O14" s="3"/>
      <c r="P14" s="3"/>
      <c r="Q14" s="4"/>
      <c r="R14" s="4"/>
      <c r="S14" s="235"/>
      <c r="T14" s="4"/>
      <c r="U14" s="235"/>
      <c r="V14" s="4"/>
      <c r="W14" s="235"/>
      <c r="X14" s="4"/>
      <c r="Y14" s="235"/>
      <c r="Z14" s="4"/>
      <c r="AA14" s="235"/>
      <c r="AB14" s="4"/>
      <c r="AC14" s="236"/>
      <c r="AD14" s="85"/>
    </row>
    <row r="15" spans="1:34">
      <c r="L15" s="3"/>
      <c r="M15" s="3"/>
      <c r="N15" s="131"/>
      <c r="O15" s="3"/>
      <c r="P15" s="3"/>
      <c r="Q15" s="4"/>
      <c r="R15" s="4"/>
      <c r="S15" s="235"/>
      <c r="T15" s="4"/>
      <c r="U15" s="235"/>
      <c r="V15" s="4"/>
      <c r="W15" s="235"/>
      <c r="X15" s="4"/>
      <c r="Y15" s="235"/>
      <c r="Z15" s="4"/>
      <c r="AA15" s="235"/>
      <c r="AB15" s="4"/>
      <c r="AC15" s="236"/>
      <c r="AD15" s="85"/>
    </row>
    <row r="16" spans="1:34">
      <c r="L16" s="3"/>
      <c r="M16" s="3"/>
      <c r="N16" s="3"/>
      <c r="O16" s="3"/>
      <c r="P16" s="3"/>
      <c r="Q16" s="4"/>
      <c r="R16" s="4"/>
      <c r="S16" s="235"/>
      <c r="T16" s="4"/>
      <c r="U16" s="235"/>
      <c r="V16" s="4"/>
      <c r="W16" s="235"/>
      <c r="X16" s="4"/>
      <c r="Y16" s="235"/>
      <c r="Z16" s="4"/>
      <c r="AA16" s="235"/>
      <c r="AB16" s="4"/>
      <c r="AC16" s="237"/>
      <c r="AD16" s="2"/>
    </row>
    <row r="17" spans="1:30">
      <c r="L17" s="3"/>
      <c r="M17" s="3"/>
      <c r="N17" s="3"/>
      <c r="O17" s="3"/>
      <c r="P17" s="3"/>
      <c r="Q17" s="4"/>
      <c r="R17" s="4"/>
      <c r="S17" s="235"/>
      <c r="T17" s="4"/>
      <c r="U17" s="235"/>
      <c r="V17" s="4"/>
      <c r="W17" s="235"/>
      <c r="X17" s="4"/>
      <c r="Y17" s="235"/>
      <c r="Z17" s="4"/>
      <c r="AA17" s="235"/>
      <c r="AB17" s="4"/>
      <c r="AC17" s="237"/>
      <c r="AD17" s="2"/>
    </row>
    <row r="18" spans="1:30">
      <c r="L18" s="3"/>
      <c r="M18" s="3"/>
      <c r="N18" s="3"/>
      <c r="O18" s="3"/>
      <c r="P18" s="3"/>
      <c r="Q18" s="4"/>
      <c r="R18" s="4"/>
      <c r="S18" s="235"/>
      <c r="T18" s="4"/>
      <c r="U18" s="235"/>
      <c r="V18" s="4"/>
      <c r="W18" s="235"/>
      <c r="X18" s="4"/>
      <c r="Y18" s="235"/>
      <c r="Z18" s="4"/>
      <c r="AA18" s="235"/>
      <c r="AB18" s="4"/>
      <c r="AC18" s="237"/>
      <c r="AD18" s="2"/>
    </row>
    <row r="19" spans="1:30">
      <c r="L19" s="3"/>
      <c r="M19" s="3"/>
      <c r="N19" s="3"/>
      <c r="O19" s="3"/>
      <c r="P19" s="3"/>
      <c r="Q19" s="238"/>
      <c r="R19" s="237"/>
      <c r="S19" s="238"/>
      <c r="T19" s="239"/>
      <c r="U19" s="238"/>
      <c r="V19" s="237"/>
      <c r="W19" s="238"/>
      <c r="X19" s="237"/>
      <c r="Y19" s="238"/>
      <c r="Z19" s="237"/>
      <c r="AA19" s="238"/>
      <c r="AB19" s="237"/>
      <c r="AC19" s="237"/>
      <c r="AD19" s="2"/>
    </row>
    <row r="20" spans="1:30">
      <c r="L20" s="3"/>
      <c r="M20" s="3"/>
      <c r="N20" s="3"/>
      <c r="O20" s="3"/>
      <c r="P20" s="3"/>
      <c r="Q20" s="238"/>
      <c r="R20" s="237"/>
      <c r="S20" s="238"/>
      <c r="T20" s="239"/>
      <c r="U20" s="238"/>
      <c r="V20" s="237"/>
      <c r="W20" s="238"/>
      <c r="X20" s="237"/>
      <c r="Y20" s="238"/>
      <c r="Z20" s="237"/>
      <c r="AA20" s="238"/>
      <c r="AB20" s="237"/>
      <c r="AC20" s="237"/>
      <c r="AD20" s="2"/>
    </row>
    <row r="21" spans="1:30">
      <c r="L21" s="3"/>
      <c r="M21" s="3"/>
      <c r="N21" s="3"/>
      <c r="O21" s="3"/>
      <c r="P21" s="3"/>
      <c r="Q21" s="234"/>
      <c r="R21" s="60"/>
      <c r="S21" s="60"/>
      <c r="T21" s="60"/>
      <c r="U21" s="60"/>
      <c r="V21" s="60"/>
      <c r="W21" s="60"/>
      <c r="X21" s="60"/>
      <c r="Y21" s="60"/>
      <c r="Z21" s="60"/>
      <c r="AA21" s="60"/>
      <c r="AB21" s="60"/>
      <c r="AC21" s="60"/>
      <c r="AD21" s="60"/>
    </row>
    <row r="22" spans="1:30">
      <c r="L22" s="3"/>
      <c r="M22" s="3"/>
      <c r="N22" s="3"/>
      <c r="O22" s="3"/>
      <c r="P22" s="3"/>
      <c r="Q22" s="234"/>
      <c r="R22" s="60"/>
      <c r="S22" s="60"/>
      <c r="T22" s="60"/>
      <c r="U22" s="60"/>
      <c r="V22" s="60"/>
      <c r="W22" s="60"/>
      <c r="X22" s="60"/>
      <c r="Y22" s="60"/>
      <c r="Z22" s="60"/>
      <c r="AA22" s="60"/>
      <c r="AB22" s="60"/>
      <c r="AC22" s="60"/>
      <c r="AD22" s="60"/>
    </row>
    <row r="23" spans="1:30">
      <c r="L23" s="3"/>
      <c r="M23" s="3"/>
      <c r="N23" s="3"/>
      <c r="O23" s="3"/>
      <c r="P23" s="3"/>
      <c r="Q23" s="236"/>
      <c r="R23" s="85"/>
      <c r="S23" s="85"/>
      <c r="T23" s="85"/>
      <c r="U23" s="85"/>
      <c r="V23" s="85"/>
      <c r="W23" s="85"/>
      <c r="X23" s="85"/>
      <c r="Y23" s="85"/>
      <c r="Z23" s="85"/>
      <c r="AA23" s="85"/>
      <c r="AB23" s="85"/>
      <c r="AC23" s="85"/>
      <c r="AD23" s="85"/>
    </row>
    <row r="24" spans="1:30">
      <c r="L24" s="3"/>
      <c r="M24" s="3"/>
      <c r="N24" s="3"/>
      <c r="O24" s="3"/>
      <c r="P24" s="3"/>
      <c r="Q24" s="236"/>
      <c r="R24" s="85"/>
      <c r="S24" s="85"/>
      <c r="T24" s="59"/>
      <c r="U24" s="60"/>
      <c r="V24" s="85"/>
      <c r="W24" s="85"/>
      <c r="X24" s="85"/>
      <c r="Y24" s="85"/>
      <c r="Z24" s="85"/>
      <c r="AA24" s="85"/>
      <c r="AB24" s="85"/>
      <c r="AC24" s="85"/>
      <c r="AD24" s="85"/>
    </row>
    <row r="25" spans="1:30">
      <c r="A25" s="306" t="s">
        <v>121</v>
      </c>
      <c r="B25" s="307"/>
      <c r="C25" s="307"/>
      <c r="D25" s="307"/>
      <c r="E25" s="307"/>
      <c r="F25" s="307"/>
      <c r="G25" s="307"/>
      <c r="H25" s="307"/>
      <c r="I25" s="307"/>
      <c r="J25" s="307"/>
      <c r="K25" s="307"/>
      <c r="L25" s="3"/>
      <c r="M25" s="3"/>
      <c r="N25" s="3"/>
      <c r="O25" s="3"/>
      <c r="P25" s="3"/>
      <c r="Q25" s="236"/>
      <c r="R25" s="85"/>
      <c r="S25" s="85"/>
      <c r="T25" s="59"/>
      <c r="U25" s="132"/>
      <c r="V25" s="85"/>
      <c r="W25" s="85"/>
      <c r="X25" s="85"/>
      <c r="Y25" s="85"/>
      <c r="Z25" s="85"/>
      <c r="AA25" s="85"/>
      <c r="AB25" s="85"/>
      <c r="AC25" s="85"/>
      <c r="AD25" s="85"/>
    </row>
    <row r="26" spans="1:30">
      <c r="A26" s="504" t="s">
        <v>273</v>
      </c>
      <c r="B26" s="485"/>
      <c r="C26" s="485"/>
      <c r="D26" s="485"/>
      <c r="E26" s="485"/>
      <c r="F26" s="485"/>
      <c r="G26" s="485"/>
      <c r="H26" s="485"/>
      <c r="I26" s="485"/>
      <c r="J26" s="485"/>
      <c r="K26" s="485"/>
      <c r="L26" s="3"/>
      <c r="M26" s="3"/>
      <c r="N26" s="3"/>
      <c r="O26" s="3"/>
      <c r="P26" s="3"/>
      <c r="Q26" s="4"/>
    </row>
    <row r="27" spans="1:30">
      <c r="A27" s="484" t="s">
        <v>274</v>
      </c>
      <c r="B27" s="485"/>
      <c r="C27" s="485"/>
      <c r="D27" s="485"/>
      <c r="E27" s="485"/>
      <c r="F27" s="485"/>
      <c r="G27" s="485"/>
      <c r="H27" s="485"/>
      <c r="I27" s="485"/>
      <c r="J27" s="485"/>
      <c r="K27" s="485"/>
    </row>
    <row r="28" spans="1:30">
      <c r="A28" s="298"/>
    </row>
  </sheetData>
  <customSheetViews>
    <customSheetView guid="{37EBF6B8-25A0-4EFC-9608-366FD1E6584D}" showGridLines="0">
      <pageMargins left="0.70866141732283472" right="0.70866141732283472" top="0.74803149606299213" bottom="0.74803149606299213" header="0.31496062992125984" footer="0.31496062992125984"/>
      <pageSetup paperSize="9" orientation="landscape" r:id="rId1"/>
    </customSheetView>
  </customSheetViews>
  <mergeCells count="15">
    <mergeCell ref="A27:K27"/>
    <mergeCell ref="R12:AB12"/>
    <mergeCell ref="R13:S13"/>
    <mergeCell ref="T13:U13"/>
    <mergeCell ref="V13:W13"/>
    <mergeCell ref="X13:Y13"/>
    <mergeCell ref="Z13:AA13"/>
    <mergeCell ref="A26:K26"/>
    <mergeCell ref="A2:K2"/>
    <mergeCell ref="R4:AB4"/>
    <mergeCell ref="R5:S5"/>
    <mergeCell ref="T5:U5"/>
    <mergeCell ref="V5:W5"/>
    <mergeCell ref="X5:Y5"/>
    <mergeCell ref="Z5:AA5"/>
  </mergeCells>
  <pageMargins left="0.70866141732283472" right="0.70866141732283472" top="0.74803149606299213" bottom="0.74803149606299213" header="0.31496062992125984" footer="0.31496062992125984"/>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9</vt:i4>
      </vt:variant>
    </vt:vector>
  </HeadingPairs>
  <TitlesOfParts>
    <vt:vector size="56" baseType="lpstr">
      <vt:lpstr>List of Tables &amp; Charts</vt:lpstr>
      <vt:lpstr>Figure 1 Incidence (Map) blue</vt:lpstr>
      <vt:lpstr>Figure 1 DATA (hide-for chart)</vt:lpstr>
      <vt:lpstr>Chart 1</vt:lpstr>
      <vt:lpstr>Chart 1 DATA (hide-for chart)</vt:lpstr>
      <vt:lpstr>Sheet1</vt:lpstr>
      <vt:lpstr>Chart 1 DATA (for web)</vt:lpstr>
      <vt:lpstr>Sheet2</vt:lpstr>
      <vt:lpstr>Chart 2</vt:lpstr>
      <vt:lpstr>Sheet3</vt:lpstr>
      <vt:lpstr>Chart 2 DATA (hide-for chart)</vt:lpstr>
      <vt:lpstr>Sheet4</vt:lpstr>
      <vt:lpstr>Chart 2 DATA (for web)</vt:lpstr>
      <vt:lpstr>Chart 3</vt:lpstr>
      <vt:lpstr>Sheet5</vt:lpstr>
      <vt:lpstr>Sheet6</vt:lpstr>
      <vt:lpstr>Chart3 DATA (hide-for chart)</vt:lpstr>
      <vt:lpstr>Sheet7</vt:lpstr>
      <vt:lpstr>Chart3 DATA (for web)</vt:lpstr>
      <vt:lpstr>Sheet8</vt:lpstr>
      <vt:lpstr>Chart 4</vt:lpstr>
      <vt:lpstr>Sheet9</vt:lpstr>
      <vt:lpstr>Chart4 DATA (hide-for chart)</vt:lpstr>
      <vt:lpstr>Sheet10</vt:lpstr>
      <vt:lpstr>Chart4 DATA (for web)</vt:lpstr>
      <vt:lpstr>Chart 5</vt:lpstr>
      <vt:lpstr>Chart5 DATA (hide-for chart)</vt:lpstr>
      <vt:lpstr>Chart5 DATA (for web)</vt:lpstr>
      <vt:lpstr>Chart 6</vt:lpstr>
      <vt:lpstr>Chart6 DATA (hide-for chart)</vt:lpstr>
      <vt:lpstr>Chart6 DATA (for web)</vt:lpstr>
      <vt:lpstr>Figure 3 residence by centre</vt:lpstr>
      <vt:lpstr>Sheet11</vt:lpstr>
      <vt:lpstr>Figure 3 diag by centre</vt:lpstr>
      <vt:lpstr>Sheet12</vt:lpstr>
      <vt:lpstr>Table 1</vt:lpstr>
      <vt:lpstr>Chart 7</vt:lpstr>
      <vt:lpstr>Chart 7 DATA (hide-for chart)</vt:lpstr>
      <vt:lpstr>Chart 7 DATA (for web)</vt:lpstr>
      <vt:lpstr>Chart 8</vt:lpstr>
      <vt:lpstr>Chart 8 DATA (hide-for chart)</vt:lpstr>
      <vt:lpstr>Chart 8 DATA (for web)</vt:lpstr>
      <vt:lpstr>Table 2</vt:lpstr>
      <vt:lpstr>AppendixTableA</vt:lpstr>
      <vt:lpstr>AppendixTableB</vt:lpstr>
      <vt:lpstr>Sheet13</vt:lpstr>
      <vt:lpstr>Sheet14</vt:lpstr>
      <vt:lpstr>AppendixTableA!Print_Area</vt:lpstr>
      <vt:lpstr>AppendixTableB!Print_Area</vt:lpstr>
      <vt:lpstr>'Chart 1'!Print_Area</vt:lpstr>
      <vt:lpstr>'Chart 2'!Print_Area</vt:lpstr>
      <vt:lpstr>'Chart 3'!Print_Area</vt:lpstr>
      <vt:lpstr>'Chart 4'!Print_Area</vt:lpstr>
      <vt:lpstr>'Chart 7'!Print_Area</vt:lpstr>
      <vt:lpstr>'Chart 8'!Print_Area</vt:lpstr>
      <vt:lpstr>'Table 1'!Print_Area</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amandg02</dc:creator>
  <cp:lastModifiedBy>iainmc03</cp:lastModifiedBy>
  <cp:lastPrinted>2017-07-24T08:48:51Z</cp:lastPrinted>
  <dcterms:created xsi:type="dcterms:W3CDTF">2015-05-06T08:42:44Z</dcterms:created>
  <dcterms:modified xsi:type="dcterms:W3CDTF">2017-09-04T14:43:50Z</dcterms:modified>
</cp:coreProperties>
</file>